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Villalta\Downloads\"/>
    </mc:Choice>
  </mc:AlternateContent>
  <xr:revisionPtr revIDLastSave="0" documentId="13_ncr:1_{710E0EA5-E536-40F2-A838-C1718D3801C4}" xr6:coauthVersionLast="47" xr6:coauthVersionMax="47" xr10:uidLastSave="{00000000-0000-0000-0000-000000000000}"/>
  <bookViews>
    <workbookView xWindow="-120" yWindow="-120" windowWidth="20730" windowHeight="11160" activeTab="1" xr2:uid="{22C70813-0F06-42E3-B3AB-751A546FBAF0}"/>
  </bookViews>
  <sheets>
    <sheet name="PRESUPUESTO 2022_" sheetId="1" r:id="rId1"/>
    <sheet name="Proyecto" sheetId="2" r:id="rId2"/>
  </sheets>
  <definedNames>
    <definedName name="_xlnm._FilterDatabase" localSheetId="0" hidden="1">'PRESUPUESTO 2022_'!$A$2:$O$7</definedName>
    <definedName name="_xlnm.Print_Titles" localSheetId="0">'PRESUPUESTO 2022_'!$A:$O,'PRESUPUESTO 2022_'!$1:$6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N80" i="1" l="1"/>
  <c r="N81" i="1"/>
  <c r="C75" i="1" l="1"/>
  <c r="D75" i="1"/>
  <c r="E75" i="1"/>
  <c r="F75" i="1"/>
  <c r="G75" i="1"/>
  <c r="H75" i="1"/>
  <c r="I75" i="1"/>
  <c r="J75" i="1"/>
  <c r="K75" i="1"/>
  <c r="L75" i="1"/>
  <c r="M75" i="1"/>
  <c r="B75" i="1"/>
  <c r="N83" i="1"/>
  <c r="N82" i="1"/>
  <c r="F79" i="1"/>
  <c r="D79" i="1"/>
  <c r="C79" i="1"/>
  <c r="B79" i="1"/>
  <c r="N78" i="1"/>
  <c r="N77" i="1"/>
  <c r="N74" i="1"/>
  <c r="N73" i="1"/>
  <c r="N72" i="1"/>
  <c r="N71" i="1"/>
  <c r="N70" i="1"/>
  <c r="N69" i="1"/>
  <c r="N68" i="1"/>
  <c r="N67" i="1"/>
  <c r="N66" i="1"/>
  <c r="N63" i="1"/>
  <c r="N62" i="1"/>
  <c r="N60" i="1"/>
  <c r="N59" i="1"/>
  <c r="N58" i="1"/>
  <c r="N57" i="1"/>
  <c r="N51" i="1"/>
  <c r="N50" i="1"/>
  <c r="N47" i="1"/>
  <c r="C40" i="1"/>
  <c r="B40" i="1"/>
  <c r="N38" i="1"/>
  <c r="N37" i="1"/>
  <c r="N35" i="1"/>
  <c r="N34" i="1"/>
  <c r="N33" i="1"/>
  <c r="N31" i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C15" i="1"/>
  <c r="C13" i="1" s="1"/>
  <c r="B15" i="1"/>
  <c r="M11" i="1"/>
  <c r="L11" i="1"/>
  <c r="L7" i="1" s="1"/>
  <c r="K11" i="1"/>
  <c r="K7" i="1" s="1"/>
  <c r="J11" i="1"/>
  <c r="J7" i="1" s="1"/>
  <c r="I11" i="1"/>
  <c r="H11" i="1"/>
  <c r="G11" i="1"/>
  <c r="F11" i="1"/>
  <c r="F7" i="1" s="1"/>
  <c r="E11" i="1"/>
  <c r="D11" i="1"/>
  <c r="C11" i="1"/>
  <c r="C7" i="1" s="1"/>
  <c r="B11" i="1"/>
  <c r="B7" i="1" s="1"/>
  <c r="N10" i="1"/>
  <c r="N9" i="1"/>
  <c r="M7" i="1"/>
  <c r="I7" i="1"/>
  <c r="H7" i="1"/>
  <c r="G7" i="1"/>
  <c r="E7" i="1"/>
  <c r="D7" i="1"/>
  <c r="C7" i="2" l="1"/>
  <c r="C85" i="1"/>
  <c r="N52" i="1"/>
  <c r="H79" i="1"/>
  <c r="N24" i="1"/>
  <c r="N48" i="1"/>
  <c r="N53" i="1"/>
  <c r="N54" i="1"/>
  <c r="N64" i="1"/>
  <c r="N7" i="1"/>
  <c r="N11" i="1"/>
  <c r="D15" i="1"/>
  <c r="N65" i="1"/>
  <c r="B13" i="1"/>
  <c r="B85" i="1" s="1"/>
  <c r="N55" i="1"/>
  <c r="N61" i="1"/>
  <c r="G79" i="1"/>
  <c r="E79" i="1"/>
  <c r="D40" i="1"/>
  <c r="D13" i="1" l="1"/>
  <c r="D85" i="1" s="1"/>
  <c r="B87" i="1"/>
  <c r="C87" i="1" s="1"/>
  <c r="D87" i="1" s="1"/>
  <c r="N56" i="1"/>
  <c r="N32" i="1"/>
  <c r="N44" i="1"/>
  <c r="E40" i="1"/>
  <c r="N49" i="1"/>
  <c r="N46" i="1"/>
  <c r="E15" i="1"/>
  <c r="N45" i="1"/>
  <c r="N43" i="1"/>
  <c r="I79" i="1"/>
  <c r="E13" i="1" l="1"/>
  <c r="E85" i="1" s="1"/>
  <c r="E87" i="1" s="1"/>
  <c r="F15" i="1"/>
  <c r="F40" i="1"/>
  <c r="J79" i="1"/>
  <c r="K79" i="1" l="1"/>
  <c r="G15" i="1"/>
  <c r="F13" i="1"/>
  <c r="F85" i="1" s="1"/>
  <c r="F87" i="1" s="1"/>
  <c r="G40" i="1"/>
  <c r="H40" i="1" l="1"/>
  <c r="H15" i="1"/>
  <c r="L79" i="1"/>
  <c r="M79" i="1"/>
  <c r="G13" i="1"/>
  <c r="G85" i="1" s="1"/>
  <c r="G87" i="1" s="1"/>
  <c r="N75" i="1" l="1"/>
  <c r="N79" i="1"/>
  <c r="H13" i="1"/>
  <c r="H85" i="1" s="1"/>
  <c r="H87" i="1" s="1"/>
  <c r="I15" i="1"/>
  <c r="I40" i="1"/>
  <c r="N76" i="1"/>
  <c r="I13" i="1" l="1"/>
  <c r="I85" i="1" s="1"/>
  <c r="I87" i="1" s="1"/>
  <c r="N41" i="1"/>
  <c r="J40" i="1"/>
  <c r="J15" i="1"/>
  <c r="K15" i="1" l="1"/>
  <c r="K40" i="1"/>
  <c r="N16" i="1"/>
  <c r="J13" i="1"/>
  <c r="J85" i="1" s="1"/>
  <c r="J87" i="1" s="1"/>
  <c r="K13" i="1" l="1"/>
  <c r="K85" i="1" s="1"/>
  <c r="K87" i="1" s="1"/>
  <c r="L15" i="1"/>
  <c r="L40" i="1"/>
  <c r="N42" i="1" l="1"/>
  <c r="M40" i="1"/>
  <c r="N40" i="1" s="1"/>
  <c r="L13" i="1"/>
  <c r="L85" i="1" s="1"/>
  <c r="L87" i="1" s="1"/>
  <c r="N36" i="1"/>
  <c r="M15" i="1"/>
  <c r="N15" i="1"/>
  <c r="N13" i="1" l="1"/>
  <c r="O42" i="1" s="1"/>
  <c r="M13" i="1"/>
  <c r="M85" i="1" s="1"/>
  <c r="N85" i="1" s="1"/>
  <c r="O36" i="1" l="1"/>
  <c r="M87" i="1"/>
  <c r="O68" i="1"/>
  <c r="O58" i="1"/>
  <c r="O82" i="1"/>
  <c r="O72" i="1"/>
  <c r="O38" i="1"/>
  <c r="O37" i="1"/>
  <c r="O20" i="1"/>
  <c r="O28" i="1"/>
  <c r="O47" i="1"/>
  <c r="O27" i="1"/>
  <c r="O70" i="1"/>
  <c r="O22" i="1"/>
  <c r="O29" i="1"/>
  <c r="O59" i="1"/>
  <c r="O30" i="1"/>
  <c r="O18" i="1"/>
  <c r="O26" i="1"/>
  <c r="O57" i="1"/>
  <c r="O33" i="1"/>
  <c r="O83" i="1"/>
  <c r="O21" i="1"/>
  <c r="O62" i="1"/>
  <c r="O66" i="1"/>
  <c r="O19" i="1"/>
  <c r="O34" i="1"/>
  <c r="O63" i="1"/>
  <c r="O60" i="1"/>
  <c r="O17" i="1"/>
  <c r="O51" i="1"/>
  <c r="O67" i="1"/>
  <c r="O73" i="1"/>
  <c r="O71" i="1"/>
  <c r="O25" i="1"/>
  <c r="O69" i="1"/>
  <c r="O23" i="1"/>
  <c r="O31" i="1"/>
  <c r="O35" i="1"/>
  <c r="O50" i="1"/>
  <c r="O77" i="1"/>
  <c r="O48" i="1"/>
  <c r="O61" i="1"/>
  <c r="O55" i="1"/>
  <c r="O52" i="1"/>
  <c r="O64" i="1"/>
  <c r="O65" i="1"/>
  <c r="O53" i="1"/>
  <c r="O24" i="1"/>
  <c r="O54" i="1"/>
  <c r="O81" i="1"/>
  <c r="O46" i="1"/>
  <c r="O44" i="1"/>
  <c r="O56" i="1"/>
  <c r="O49" i="1"/>
  <c r="O45" i="1"/>
  <c r="O32" i="1"/>
  <c r="O43" i="1"/>
  <c r="O76" i="1"/>
  <c r="O80" i="1"/>
  <c r="O41" i="1"/>
  <c r="O16" i="1"/>
  <c r="O40" i="1" l="1"/>
  <c r="O79" i="1"/>
  <c r="O75" i="1"/>
  <c r="O15" i="1"/>
  <c r="O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2" authorId="0" shapeId="0" xr:uid="{EAB291DB-EE0D-480B-89CF-49AC96FCA28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Este valor muy alto, espero que cambie cuando se actualice los Gastos de En,Feb y Mzo</t>
        </r>
      </text>
    </comment>
  </commentList>
</comments>
</file>

<file path=xl/sharedStrings.xml><?xml version="1.0" encoding="utf-8"?>
<sst xmlns="http://schemas.openxmlformats.org/spreadsheetml/2006/main" count="122" uniqueCount="97">
  <si>
    <t xml:space="preserve">                   </t>
  </si>
  <si>
    <t>ASOCIACIÓN DE PROPIETARIOS URBANIZACIÓN PORTAL AL SOL</t>
  </si>
  <si>
    <t>PRESUPUESTO 2022</t>
  </si>
  <si>
    <t>EN DOLARES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</si>
  <si>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</si>
  <si>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</si>
  <si>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</si>
  <si>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</si>
  <si>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</si>
  <si>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</si>
  <si>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</si>
  <si>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</si>
  <si>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</si>
  <si>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</si>
  <si>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</si>
  <si>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</si>
  <si>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DESCRIPCIÓN</t>
  </si>
  <si>
    <t>PRESUPUESTO</t>
  </si>
  <si>
    <t>TOTAL PRESUPUESTO</t>
  </si>
  <si>
    <t>% PART. GASTO</t>
  </si>
  <si>
    <t>INGRESOS</t>
  </si>
  <si>
    <t>INGRESOS ALICUOTAS</t>
  </si>
  <si>
    <t>DESCUENTOS PRONTO PAGO</t>
  </si>
  <si>
    <t>INGRESOS NETOS ALIC</t>
  </si>
  <si>
    <t>GASTOS</t>
  </si>
  <si>
    <t>GASTOS OPERATIVOS</t>
  </si>
  <si>
    <t>Servicio de seguridad</t>
  </si>
  <si>
    <t>Promociones y publicidad</t>
  </si>
  <si>
    <t>Suministros de limpieza</t>
  </si>
  <si>
    <t>Gastos de gestión</t>
  </si>
  <si>
    <t>Honorarioss Profesionales</t>
  </si>
  <si>
    <t>Areas verdes</t>
  </si>
  <si>
    <t>Sistema Eléctrico</t>
  </si>
  <si>
    <t>Mantenimiento General</t>
  </si>
  <si>
    <t>Servicios prestados</t>
  </si>
  <si>
    <t>Maquinarias y Equipos</t>
  </si>
  <si>
    <t>Auditoría</t>
  </si>
  <si>
    <t>Señalización y dispositivos</t>
  </si>
  <si>
    <t>Cérco Eléctrico</t>
  </si>
  <si>
    <t>Cámaras</t>
  </si>
  <si>
    <t>Sistema acceso y barreras</t>
  </si>
  <si>
    <t>Canchas deportivas</t>
  </si>
  <si>
    <t>Jardinería y limpieza</t>
  </si>
  <si>
    <t>Mantenimiento área social</t>
  </si>
  <si>
    <t>Cancha de Tenis</t>
  </si>
  <si>
    <t>Ghou</t>
  </si>
  <si>
    <t>Keefob</t>
  </si>
  <si>
    <t>Comisión por recuperación de cartera</t>
  </si>
  <si>
    <t>Otros</t>
  </si>
  <si>
    <t>ADMINISTRATIVOS Y VTAS</t>
  </si>
  <si>
    <t>SUELDOS (ADMINISTRACION))</t>
  </si>
  <si>
    <t>SUELDOS (OPERATIVO)</t>
  </si>
  <si>
    <t>DECIMO TERCER SUELDO</t>
  </si>
  <si>
    <t>DECIMO CUARTO SUELDO         I</t>
  </si>
  <si>
    <t>APORTE PATRONAL</t>
  </si>
  <si>
    <t>APORTE FONDO DE RESERVA ( 1 )</t>
  </si>
  <si>
    <t>BONIFICACION A EMPLEADOS</t>
  </si>
  <si>
    <t>VACACIONES</t>
  </si>
  <si>
    <t>HORAS EXTRAS</t>
  </si>
  <si>
    <t>HONORARIOS ABOGADO</t>
  </si>
  <si>
    <t>MOVILIZACION Y PARQUEO</t>
  </si>
  <si>
    <t>AGUA POTABLE</t>
  </si>
  <si>
    <t>LUZ ELECTRICA</t>
  </si>
  <si>
    <t>CONECEL</t>
  </si>
  <si>
    <t>OTECEL</t>
  </si>
  <si>
    <t>INTERNET (NETLIFE)</t>
  </si>
  <si>
    <t>SUMINISTRO DE OFICINA</t>
  </si>
  <si>
    <t/>
  </si>
  <si>
    <t>PERMISOS, IMPUESTOS Y CONTRIBU</t>
  </si>
  <si>
    <t>COMBUSTIBLES Y LUBRICANTES</t>
  </si>
  <si>
    <t>UNIFORMES, VESTIMENTA, OTROS</t>
  </si>
  <si>
    <t>MANTENIMIENTO DE EQUIPOS DATAF</t>
  </si>
  <si>
    <t>MANTENIMIENTOS E INSTALACIONES</t>
  </si>
  <si>
    <t>TRAMITES LEGALES</t>
  </si>
  <si>
    <t>SUMINISTROS VARIOS</t>
  </si>
  <si>
    <t>DEPRECIACION</t>
  </si>
  <si>
    <t>AGASAJOS</t>
  </si>
  <si>
    <t>EVENTOS</t>
  </si>
  <si>
    <t>RECARGA EXTINTORES</t>
  </si>
  <si>
    <t>MATERIALES DE CONSTRUCCION</t>
  </si>
  <si>
    <t>PARQUE ACUATICO</t>
  </si>
  <si>
    <t>ADORNOS NAVIDEÑOS</t>
  </si>
  <si>
    <t>MATERIALES ELECTRICOS</t>
  </si>
  <si>
    <t>OTROS</t>
  </si>
  <si>
    <t>GASTOS FINANCIEROS</t>
  </si>
  <si>
    <t>GASTOS BANCARIOS</t>
  </si>
  <si>
    <t>OTROS GASTOS</t>
  </si>
  <si>
    <t>COMISION (TARJETAS)</t>
  </si>
  <si>
    <t xml:space="preserve">IVA PAGADO (PROVEEDORES) </t>
  </si>
  <si>
    <t>GASTOS NO DEDUCIBLES</t>
  </si>
  <si>
    <t>PROYECTOS</t>
  </si>
  <si>
    <t>Señalética interna: Letreros de manzanas, canchas, normas de parques y canchas</t>
  </si>
  <si>
    <t>Totem de ingreso con cámaras para  placas y rostro</t>
  </si>
  <si>
    <t>Modernización del sistema de Videovigilancia (RACK, DVR, cámaras IP, Fibra óptica)</t>
  </si>
  <si>
    <t>Total</t>
  </si>
  <si>
    <t>Mejoramiento de fachada de ingreso y letrero</t>
  </si>
  <si>
    <t>Nota: Los proyectos de inversión que pos su monto lo requieren, serán presentados a la 
asamblea para su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</si>
</sst>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name val="Arial CE"/>
    </font>
    <font>
      <sz val="8"/>
      <name val="Courier New CE"/>
    </font>
    <font>
      <b/>
      <sz val="8"/>
      <name val="Courier New CE"/>
    </font>
    <font>
      <b/>
      <sz val="8"/>
      <name val="Arial CE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43" fontId="6" fillId="0" borderId="0" xfId="1" applyFont="1" applyAlignment="1"/>
    <xf numFmtId="43" fontId="7" fillId="0" borderId="0" xfId="1" applyFont="1" applyAlignment="1"/>
    <xf numFmtId="0" fontId="3" fillId="0" borderId="0" xfId="0" applyFont="1" applyAlignment="1">
      <alignment wrapText="1"/>
    </xf>
    <xf numFmtId="43" fontId="8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10" fontId="3" fillId="0" borderId="1" xfId="3" applyNumberFormat="1" applyFont="1" applyBorder="1"/>
    <xf numFmtId="0" fontId="10" fillId="0" borderId="1" xfId="0" applyFont="1" applyBorder="1" applyAlignment="1">
      <alignment horizontal="center" vertical="center"/>
    </xf>
    <xf numFmtId="43" fontId="10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 wrapText="1"/>
    </xf>
    <xf numFmtId="0" fontId="8" fillId="2" borderId="1" xfId="0" applyFont="1" applyFill="1" applyBorder="1"/>
    <xf numFmtId="44" fontId="8" fillId="2" borderId="1" xfId="2" applyFont="1" applyFill="1" applyBorder="1"/>
    <xf numFmtId="44" fontId="11" fillId="2" borderId="1" xfId="2" applyFont="1" applyFill="1" applyBorder="1"/>
    <xf numFmtId="10" fontId="8" fillId="0" borderId="1" xfId="3" applyNumberFormat="1" applyFont="1" applyFill="1" applyBorder="1"/>
    <xf numFmtId="0" fontId="3" fillId="0" borderId="1" xfId="0" applyFont="1" applyBorder="1"/>
    <xf numFmtId="43" fontId="3" fillId="0" borderId="1" xfId="1" applyFont="1" applyBorder="1"/>
    <xf numFmtId="44" fontId="11" fillId="3" borderId="1" xfId="2" applyFont="1" applyFill="1" applyBorder="1"/>
    <xf numFmtId="10" fontId="3" fillId="0" borderId="1" xfId="3" applyNumberFormat="1" applyFont="1" applyFill="1" applyBorder="1"/>
    <xf numFmtId="44" fontId="3" fillId="0" borderId="1" xfId="2" applyFont="1" applyFill="1" applyBorder="1"/>
    <xf numFmtId="43" fontId="3" fillId="0" borderId="1" xfId="1" applyFont="1" applyFill="1" applyBorder="1"/>
    <xf numFmtId="43" fontId="8" fillId="0" borderId="1" xfId="1" applyFont="1" applyBorder="1"/>
    <xf numFmtId="0" fontId="12" fillId="4" borderId="1" xfId="0" applyFont="1" applyFill="1" applyBorder="1"/>
    <xf numFmtId="44" fontId="12" fillId="4" borderId="1" xfId="2" applyFont="1" applyFill="1" applyBorder="1"/>
    <xf numFmtId="44" fontId="11" fillId="4" borderId="1" xfId="2" applyFont="1" applyFill="1" applyBorder="1"/>
    <xf numFmtId="10" fontId="11" fillId="0" borderId="1" xfId="3" applyNumberFormat="1" applyFont="1" applyFill="1" applyBorder="1"/>
    <xf numFmtId="44" fontId="3" fillId="0" borderId="1" xfId="2" applyFont="1" applyBorder="1"/>
    <xf numFmtId="44" fontId="3" fillId="0" borderId="1" xfId="3" applyNumberFormat="1" applyFont="1" applyFill="1" applyBorder="1"/>
    <xf numFmtId="0" fontId="11" fillId="3" borderId="1" xfId="0" applyFont="1" applyFill="1" applyBorder="1"/>
    <xf numFmtId="9" fontId="11" fillId="3" borderId="1" xfId="3" applyFont="1" applyFill="1" applyBorder="1"/>
    <xf numFmtId="0" fontId="3" fillId="5" borderId="1" xfId="0" applyFont="1" applyFill="1" applyBorder="1"/>
    <xf numFmtId="44" fontId="3" fillId="5" borderId="1" xfId="2" applyFont="1" applyFill="1" applyBorder="1"/>
    <xf numFmtId="10" fontId="3" fillId="5" borderId="1" xfId="3" applyNumberFormat="1" applyFont="1" applyFill="1" applyBorder="1"/>
    <xf numFmtId="0" fontId="13" fillId="0" borderId="1" xfId="0" applyFont="1" applyBorder="1"/>
    <xf numFmtId="44" fontId="13" fillId="0" borderId="1" xfId="2" applyFont="1" applyBorder="1"/>
    <xf numFmtId="44" fontId="3" fillId="6" borderId="1" xfId="2" applyFont="1" applyFill="1" applyBorder="1"/>
    <xf numFmtId="0" fontId="3" fillId="6" borderId="1" xfId="0" applyFont="1" applyFill="1" applyBorder="1"/>
    <xf numFmtId="10" fontId="3" fillId="6" borderId="1" xfId="3" applyNumberFormat="1" applyFont="1" applyFill="1" applyBorder="1"/>
    <xf numFmtId="0" fontId="3" fillId="6" borderId="0" xfId="0" applyFont="1" applyFill="1"/>
    <xf numFmtId="43" fontId="13" fillId="0" borderId="1" xfId="1" applyFont="1" applyFill="1" applyBorder="1"/>
    <xf numFmtId="43" fontId="13" fillId="0" borderId="1" xfId="1" applyFont="1" applyBorder="1"/>
    <xf numFmtId="10" fontId="3" fillId="5" borderId="0" xfId="0" applyNumberFormat="1" applyFont="1" applyFill="1"/>
    <xf numFmtId="43" fontId="3" fillId="5" borderId="1" xfId="1" applyFont="1" applyFill="1" applyBorder="1"/>
    <xf numFmtId="10" fontId="3" fillId="5" borderId="0" xfId="3" applyNumberFormat="1" applyFont="1" applyFill="1"/>
    <xf numFmtId="0" fontId="14" fillId="0" borderId="0" xfId="0" applyFont="1" applyAlignment="1">
      <alignment horizontal="left"/>
    </xf>
    <xf numFmtId="44" fontId="14" fillId="0" borderId="0" xfId="2" applyFont="1" applyBorder="1" applyAlignment="1">
      <alignment horizontal="right"/>
    </xf>
    <xf numFmtId="44" fontId="15" fillId="0" borderId="0" xfId="2" applyFont="1" applyBorder="1"/>
    <xf numFmtId="44" fontId="16" fillId="0" borderId="0" xfId="2" applyFont="1" applyFill="1" applyBorder="1"/>
    <xf numFmtId="44" fontId="3" fillId="0" borderId="0" xfId="2" applyFont="1"/>
    <xf numFmtId="10" fontId="3" fillId="0" borderId="0" xfId="3" applyNumberFormat="1" applyFont="1"/>
    <xf numFmtId="44" fontId="17" fillId="0" borderId="0" xfId="2" applyFont="1" applyBorder="1" applyAlignment="1">
      <alignment horizontal="right"/>
    </xf>
    <xf numFmtId="43" fontId="14" fillId="0" borderId="0" xfId="1" applyFont="1" applyBorder="1" applyAlignment="1">
      <alignment horizontal="right"/>
    </xf>
    <xf numFmtId="44" fontId="8" fillId="0" borderId="0" xfId="0" applyNumberFormat="1" applyFont="1"/>
    <xf numFmtId="43" fontId="14" fillId="0" borderId="0" xfId="1" applyFont="1" applyBorder="1" applyAlignment="1">
      <alignment horizontal="left"/>
    </xf>
    <xf numFmtId="43" fontId="15" fillId="0" borderId="0" xfId="1" applyFont="1" applyBorder="1"/>
    <xf numFmtId="43" fontId="16" fillId="0" borderId="0" xfId="1" applyFont="1" applyFill="1" applyBorder="1"/>
    <xf numFmtId="10" fontId="11" fillId="0" borderId="0" xfId="3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3" fontId="15" fillId="0" borderId="0" xfId="1" applyFont="1" applyFill="1" applyBorder="1"/>
    <xf numFmtId="43" fontId="14" fillId="0" borderId="0" xfId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43" fontId="14" fillId="0" borderId="0" xfId="1" applyFont="1" applyAlignment="1">
      <alignment horizontal="left"/>
    </xf>
    <xf numFmtId="0" fontId="14" fillId="0" borderId="0" xfId="0" applyFont="1"/>
    <xf numFmtId="43" fontId="14" fillId="0" borderId="0" xfId="1" applyFont="1"/>
    <xf numFmtId="43" fontId="14" fillId="0" borderId="0" xfId="1" applyFont="1" applyBorder="1"/>
    <xf numFmtId="43" fontId="14" fillId="0" borderId="0" xfId="1" applyFont="1" applyFill="1" applyBorder="1"/>
    <xf numFmtId="43" fontId="17" fillId="0" borderId="0" xfId="1" quotePrefix="1" applyFont="1"/>
    <xf numFmtId="43" fontId="17" fillId="0" borderId="0" xfId="1" applyFont="1"/>
    <xf numFmtId="43" fontId="17" fillId="0" borderId="0" xfId="1" quotePrefix="1" applyFont="1" applyAlignment="1">
      <alignment horizontal="left"/>
    </xf>
    <xf numFmtId="0" fontId="2" fillId="0" borderId="0" xfId="0" applyFont="1"/>
    <xf numFmtId="44" fontId="0" fillId="0" borderId="0" xfId="2" applyFont="1" applyFill="1"/>
    <xf numFmtId="44" fontId="2" fillId="0" borderId="0" xfId="2" applyFont="1" applyFill="1"/>
    <xf numFmtId="0" fontId="2" fillId="0" borderId="0" xfId="0" applyFont="1" applyAlignment="1">
      <alignment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0</xdr:col>
      <xdr:colOff>1228726</xdr:colOff>
      <xdr:row>4</xdr:row>
      <xdr:rowOff>158639</xdr:rowOff>
    </xdr:to>
    <xdr:pic>
      <xdr:nvPicPr>
        <xdr:cNvPr id="2" name="1 Imagen" descr="unnamed.png">
          <a:extLst>
            <a:ext uri="{FF2B5EF4-FFF2-40B4-BE49-F238E27FC236}">
              <a16:creationId xmlns:a16="http://schemas.microsoft.com/office/drawing/2014/main" id="{47BE4481-57B4-491A-A752-29F384DD6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19050"/>
          <a:ext cx="971550" cy="996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EF3B-0C17-418D-B635-5026BCEF2922}">
  <sheetPr>
    <pageSetUpPr fitToPage="1"/>
  </sheetPr>
  <dimension ref="A1:Q182"/>
  <sheetViews>
    <sheetView zoomScale="85" zoomScaleNormal="85" workbookViewId="0">
      <pane xSplit="1" ySplit="6" topLeftCell="C34" activePane="bottomRight" state="frozen"/>
      <selection pane="topRight" activeCell="B1" sqref="B1"/>
      <selection pane="bottomLeft" activeCell="A7" sqref="A7"/>
      <selection pane="bottomRight" activeCell="P42" sqref="P42"/>
    </sheetView>
  </sheetViews>
  <sheetFormatPr baseColWidth="10" defaultRowHeight="11.25"/>
  <cols>
    <col min="1" max="1" width="26.5703125" style="1" customWidth="1"/>
    <col min="2" max="13" width="13.28515625" style="2" customWidth="1"/>
    <col min="14" max="14" width="15.140625" style="2" customWidth="1"/>
    <col min="15" max="15" width="11" style="54" bestFit="1" customWidth="1"/>
    <col min="16" max="16384" width="11.42578125" style="1"/>
  </cols>
  <sheetData>
    <row r="1" spans="1:15" ht="13.5" customHeight="1">
      <c r="C1" s="3"/>
      <c r="D1" s="3"/>
      <c r="E1" s="3"/>
      <c r="F1" s="3"/>
      <c r="G1" s="3"/>
      <c r="H1" s="3"/>
      <c r="J1" s="3"/>
      <c r="K1" s="3"/>
      <c r="L1" s="3"/>
      <c r="M1" s="3"/>
      <c r="N1" s="3"/>
      <c r="O1" s="3"/>
    </row>
    <row r="2" spans="1:15" ht="18.75" customHeight="1">
      <c r="A2" s="4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customHeight="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18.75" customHeight="1">
      <c r="A5" s="7"/>
      <c r="B5" s="8" t="s">
        <v>4</v>
      </c>
      <c r="C5" s="9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10"/>
      <c r="O5" s="11"/>
    </row>
    <row r="6" spans="1:15" ht="24" customHeight="1">
      <c r="A6" s="12" t="s">
        <v>16</v>
      </c>
      <c r="B6" s="13" t="s">
        <v>17</v>
      </c>
      <c r="C6" s="13" t="s">
        <v>17</v>
      </c>
      <c r="D6" s="13" t="s">
        <v>17</v>
      </c>
      <c r="E6" s="13" t="s">
        <v>17</v>
      </c>
      <c r="F6" s="13" t="s">
        <v>17</v>
      </c>
      <c r="G6" s="13" t="s">
        <v>17</v>
      </c>
      <c r="H6" s="13" t="s">
        <v>17</v>
      </c>
      <c r="I6" s="13" t="s">
        <v>17</v>
      </c>
      <c r="J6" s="13" t="s">
        <v>17</v>
      </c>
      <c r="K6" s="13" t="s">
        <v>17</v>
      </c>
      <c r="L6" s="13" t="s">
        <v>17</v>
      </c>
      <c r="M6" s="13" t="s">
        <v>17</v>
      </c>
      <c r="N6" s="14" t="s">
        <v>18</v>
      </c>
      <c r="O6" s="15" t="s">
        <v>19</v>
      </c>
    </row>
    <row r="7" spans="1:15">
      <c r="A7" s="16" t="s">
        <v>20</v>
      </c>
      <c r="B7" s="17">
        <f>+B11</f>
        <v>54409.740000000005</v>
      </c>
      <c r="C7" s="17">
        <f>+C11</f>
        <v>48234.720000000001</v>
      </c>
      <c r="D7" s="17">
        <f>+D11</f>
        <v>46179.07</v>
      </c>
      <c r="E7" s="17">
        <f t="shared" ref="E7:M7" si="0">+E11</f>
        <v>44475.775600000001</v>
      </c>
      <c r="F7" s="17">
        <f t="shared" si="0"/>
        <v>44475.775600000001</v>
      </c>
      <c r="G7" s="17">
        <f t="shared" si="0"/>
        <v>44475.775600000001</v>
      </c>
      <c r="H7" s="17">
        <f t="shared" si="0"/>
        <v>44475.775600000001</v>
      </c>
      <c r="I7" s="17">
        <f t="shared" si="0"/>
        <v>44475.775600000001</v>
      </c>
      <c r="J7" s="17">
        <f t="shared" si="0"/>
        <v>44475.775600000001</v>
      </c>
      <c r="K7" s="17">
        <f t="shared" si="0"/>
        <v>44475.775600000001</v>
      </c>
      <c r="L7" s="17">
        <f t="shared" si="0"/>
        <v>44475.775600000001</v>
      </c>
      <c r="M7" s="17">
        <f t="shared" si="0"/>
        <v>44475.775600000001</v>
      </c>
      <c r="N7" s="18">
        <f>SUM(B7:M7)</f>
        <v>549105.51040000003</v>
      </c>
      <c r="O7" s="19"/>
    </row>
    <row r="8" spans="1:1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3"/>
    </row>
    <row r="9" spans="1:15">
      <c r="A9" s="20" t="s">
        <v>21</v>
      </c>
      <c r="B9" s="24">
        <v>55823.66</v>
      </c>
      <c r="C9" s="24">
        <v>49315.11</v>
      </c>
      <c r="D9" s="24">
        <v>47797.87</v>
      </c>
      <c r="E9" s="25">
        <v>45522.8</v>
      </c>
      <c r="F9" s="25">
        <v>45522.8</v>
      </c>
      <c r="G9" s="25">
        <v>45522.8</v>
      </c>
      <c r="H9" s="25">
        <v>45522.8</v>
      </c>
      <c r="I9" s="25">
        <v>45522.8</v>
      </c>
      <c r="J9" s="25">
        <v>45522.8</v>
      </c>
      <c r="K9" s="25">
        <v>45522.8</v>
      </c>
      <c r="L9" s="25">
        <v>45522.8</v>
      </c>
      <c r="M9" s="25">
        <v>45522.8</v>
      </c>
      <c r="N9" s="26">
        <f>SUM(B9:M9)</f>
        <v>562641.84</v>
      </c>
      <c r="O9" s="23"/>
    </row>
    <row r="10" spans="1:15">
      <c r="A10" s="20" t="s">
        <v>22</v>
      </c>
      <c r="B10" s="21">
        <v>1413.92</v>
      </c>
      <c r="C10" s="21">
        <v>1080.3900000000001</v>
      </c>
      <c r="D10" s="21">
        <v>1618.8</v>
      </c>
      <c r="E10" s="21">
        <v>1047.0244</v>
      </c>
      <c r="F10" s="21">
        <v>1047.0244</v>
      </c>
      <c r="G10" s="21">
        <v>1047.0244</v>
      </c>
      <c r="H10" s="21">
        <v>1047.0244</v>
      </c>
      <c r="I10" s="21">
        <v>1047.0244</v>
      </c>
      <c r="J10" s="21">
        <v>1047.0244</v>
      </c>
      <c r="K10" s="21">
        <v>1047.0244</v>
      </c>
      <c r="L10" s="21">
        <v>1047.0244</v>
      </c>
      <c r="M10" s="21">
        <v>1047.0244</v>
      </c>
      <c r="N10" s="26">
        <f>SUM(B10:M10)</f>
        <v>13536.329600000003</v>
      </c>
      <c r="O10" s="23"/>
    </row>
    <row r="11" spans="1:15">
      <c r="A11" s="27" t="s">
        <v>23</v>
      </c>
      <c r="B11" s="28">
        <f>+B9-B10</f>
        <v>54409.740000000005</v>
      </c>
      <c r="C11" s="28">
        <f t="shared" ref="C11:M11" si="1">+C9-C10</f>
        <v>48234.720000000001</v>
      </c>
      <c r="D11" s="28">
        <f t="shared" si="1"/>
        <v>46179.07</v>
      </c>
      <c r="E11" s="28">
        <f t="shared" si="1"/>
        <v>44475.775600000001</v>
      </c>
      <c r="F11" s="28">
        <f t="shared" si="1"/>
        <v>44475.775600000001</v>
      </c>
      <c r="G11" s="28">
        <f t="shared" si="1"/>
        <v>44475.775600000001</v>
      </c>
      <c r="H11" s="28">
        <f t="shared" si="1"/>
        <v>44475.775600000001</v>
      </c>
      <c r="I11" s="28">
        <f t="shared" si="1"/>
        <v>44475.775600000001</v>
      </c>
      <c r="J11" s="28">
        <f t="shared" si="1"/>
        <v>44475.775600000001</v>
      </c>
      <c r="K11" s="28">
        <f t="shared" si="1"/>
        <v>44475.775600000001</v>
      </c>
      <c r="L11" s="28">
        <f t="shared" si="1"/>
        <v>44475.775600000001</v>
      </c>
      <c r="M11" s="28">
        <f t="shared" si="1"/>
        <v>44475.775600000001</v>
      </c>
      <c r="N11" s="29">
        <f>SUM(B11:M11)</f>
        <v>549105.51040000003</v>
      </c>
      <c r="O11" s="30"/>
    </row>
    <row r="12" spans="1:15">
      <c r="A12" s="2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15">
      <c r="A13" s="33" t="s">
        <v>24</v>
      </c>
      <c r="B13" s="22">
        <f t="shared" ref="B13:N13" si="2">+B15+B40+B75+B79</f>
        <v>45012.05</v>
      </c>
      <c r="C13" s="22">
        <f t="shared" si="2"/>
        <v>43267.87</v>
      </c>
      <c r="D13" s="22">
        <f t="shared" si="2"/>
        <v>39876.442499999997</v>
      </c>
      <c r="E13" s="22">
        <f t="shared" si="2"/>
        <v>44303.236666666671</v>
      </c>
      <c r="F13" s="22">
        <f t="shared" si="2"/>
        <v>55092.720666666661</v>
      </c>
      <c r="G13" s="22">
        <f t="shared" si="2"/>
        <v>50722.320666666659</v>
      </c>
      <c r="H13" s="22">
        <f t="shared" si="2"/>
        <v>44634.720666666668</v>
      </c>
      <c r="I13" s="22">
        <f t="shared" si="2"/>
        <v>44942.320666666659</v>
      </c>
      <c r="J13" s="22">
        <f t="shared" si="2"/>
        <v>47954.720666666661</v>
      </c>
      <c r="K13" s="22">
        <f t="shared" si="2"/>
        <v>43710.320666666667</v>
      </c>
      <c r="L13" s="22">
        <f t="shared" si="2"/>
        <v>42130.720666666668</v>
      </c>
      <c r="M13" s="22">
        <f t="shared" si="2"/>
        <v>43216.320666666667</v>
      </c>
      <c r="N13" s="22">
        <f t="shared" si="2"/>
        <v>544863.76450000016</v>
      </c>
      <c r="O13" s="34">
        <f>+O15+O40+O75+O79</f>
        <v>0.99999999999999956</v>
      </c>
    </row>
    <row r="14" spans="1:15">
      <c r="A14" s="2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1"/>
    </row>
    <row r="15" spans="1:15">
      <c r="A15" s="35" t="s">
        <v>25</v>
      </c>
      <c r="B15" s="36">
        <f t="shared" ref="B15:M15" si="3">SUM(B16:B38)</f>
        <v>30096.11</v>
      </c>
      <c r="C15" s="36">
        <f t="shared" si="3"/>
        <v>35111.380000000005</v>
      </c>
      <c r="D15" s="36">
        <f t="shared" si="3"/>
        <v>33754.729999999996</v>
      </c>
      <c r="E15" s="36">
        <f t="shared" si="3"/>
        <v>33666.990000000005</v>
      </c>
      <c r="F15" s="36">
        <f t="shared" si="3"/>
        <v>41628.199999999997</v>
      </c>
      <c r="G15" s="36">
        <f t="shared" si="3"/>
        <v>37958.199999999997</v>
      </c>
      <c r="H15" s="36">
        <f t="shared" si="3"/>
        <v>32528.2</v>
      </c>
      <c r="I15" s="36">
        <f t="shared" si="3"/>
        <v>32958.199999999997</v>
      </c>
      <c r="J15" s="36">
        <f t="shared" si="3"/>
        <v>35728.199999999997</v>
      </c>
      <c r="K15" s="36">
        <f t="shared" si="3"/>
        <v>31858.2</v>
      </c>
      <c r="L15" s="36">
        <f t="shared" si="3"/>
        <v>30528.2</v>
      </c>
      <c r="M15" s="36">
        <f t="shared" si="3"/>
        <v>30658.2</v>
      </c>
      <c r="N15" s="36">
        <f t="shared" ref="N15" si="4">B15+C15+D15+E15+F15+G15+H15+I15+J15+K15+L15+M15</f>
        <v>406474.81000000011</v>
      </c>
      <c r="O15" s="37">
        <f>SUM(O16:O39)</f>
        <v>0.74601182255715937</v>
      </c>
    </row>
    <row r="16" spans="1:15">
      <c r="A16" s="38" t="s">
        <v>26</v>
      </c>
      <c r="B16" s="39">
        <v>19444.43</v>
      </c>
      <c r="C16" s="31">
        <v>20965.97</v>
      </c>
      <c r="D16" s="31">
        <v>20205.2</v>
      </c>
      <c r="E16" s="31">
        <v>20205.2</v>
      </c>
      <c r="F16" s="31">
        <v>20205.2</v>
      </c>
      <c r="G16" s="31">
        <v>20205.2</v>
      </c>
      <c r="H16" s="31">
        <v>20205.2</v>
      </c>
      <c r="I16" s="31">
        <v>20205.2</v>
      </c>
      <c r="J16" s="31">
        <v>20205.2</v>
      </c>
      <c r="K16" s="31">
        <v>20205.2</v>
      </c>
      <c r="L16" s="31">
        <v>20205.2</v>
      </c>
      <c r="M16" s="31">
        <v>20205.2</v>
      </c>
      <c r="N16" s="40">
        <f t="shared" ref="N16:N38" si="5">SUM(B16:M16)</f>
        <v>242462.40000000005</v>
      </c>
      <c r="O16" s="11">
        <f>N16/$N$13</f>
        <v>0.44499637486904303</v>
      </c>
    </row>
    <row r="17" spans="1:15">
      <c r="A17" s="20" t="s">
        <v>27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100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40">
        <f t="shared" si="5"/>
        <v>100</v>
      </c>
      <c r="O17" s="11">
        <f t="shared" ref="O17:O38" si="6">N17/$N$13</f>
        <v>1.8353211667831504E-4</v>
      </c>
    </row>
    <row r="18" spans="1:15">
      <c r="A18" s="20" t="s">
        <v>28</v>
      </c>
      <c r="B18" s="31">
        <v>94.25</v>
      </c>
      <c r="C18" s="31">
        <v>3.34</v>
      </c>
      <c r="D18" s="31">
        <v>115.75</v>
      </c>
      <c r="E18" s="24">
        <v>0</v>
      </c>
      <c r="F18" s="31">
        <v>70</v>
      </c>
      <c r="G18" s="31">
        <v>0</v>
      </c>
      <c r="H18" s="31">
        <v>70</v>
      </c>
      <c r="I18" s="31">
        <v>0</v>
      </c>
      <c r="J18" s="31">
        <v>70</v>
      </c>
      <c r="K18" s="31">
        <v>0</v>
      </c>
      <c r="L18" s="31">
        <v>70</v>
      </c>
      <c r="M18" s="31"/>
      <c r="N18" s="40">
        <f t="shared" si="5"/>
        <v>493.34000000000003</v>
      </c>
      <c r="O18" s="11">
        <f t="shared" si="6"/>
        <v>9.0543734442079954E-4</v>
      </c>
    </row>
    <row r="19" spans="1:15">
      <c r="A19" s="20" t="s">
        <v>29</v>
      </c>
      <c r="B19" s="31">
        <v>0</v>
      </c>
      <c r="C19" s="31"/>
      <c r="D19" s="31">
        <v>0</v>
      </c>
      <c r="E19" s="31">
        <v>0</v>
      </c>
      <c r="F19" s="31">
        <v>100</v>
      </c>
      <c r="G19" s="31">
        <v>0</v>
      </c>
      <c r="H19" s="31">
        <v>0</v>
      </c>
      <c r="I19" s="31">
        <v>100</v>
      </c>
      <c r="J19" s="31">
        <v>0</v>
      </c>
      <c r="K19" s="31">
        <v>100</v>
      </c>
      <c r="L19" s="31">
        <v>0</v>
      </c>
      <c r="M19" s="31">
        <v>0</v>
      </c>
      <c r="N19" s="40">
        <f t="shared" si="5"/>
        <v>300</v>
      </c>
      <c r="O19" s="11">
        <f t="shared" si="6"/>
        <v>5.5059635003494513E-4</v>
      </c>
    </row>
    <row r="20" spans="1:15">
      <c r="A20" s="38" t="s">
        <v>30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40">
        <f t="shared" si="5"/>
        <v>0</v>
      </c>
      <c r="O20" s="11">
        <f t="shared" si="6"/>
        <v>0</v>
      </c>
    </row>
    <row r="21" spans="1:15">
      <c r="A21" s="20" t="s">
        <v>31</v>
      </c>
      <c r="B21" s="31">
        <v>61.22</v>
      </c>
      <c r="C21" s="31">
        <v>244.89</v>
      </c>
      <c r="D21" s="24">
        <v>183.67</v>
      </c>
      <c r="E21" s="24">
        <v>200</v>
      </c>
      <c r="F21" s="31">
        <v>200</v>
      </c>
      <c r="G21" s="31">
        <v>200</v>
      </c>
      <c r="H21" s="31">
        <v>200</v>
      </c>
      <c r="I21" s="31">
        <v>200</v>
      </c>
      <c r="J21" s="31">
        <v>200</v>
      </c>
      <c r="K21" s="31">
        <v>200</v>
      </c>
      <c r="L21" s="31">
        <v>200</v>
      </c>
      <c r="M21" s="31">
        <v>200</v>
      </c>
      <c r="N21" s="40">
        <f t="shared" si="5"/>
        <v>2289.7799999999997</v>
      </c>
      <c r="O21" s="11">
        <f t="shared" si="6"/>
        <v>4.2024817012767217E-3</v>
      </c>
    </row>
    <row r="22" spans="1:15">
      <c r="A22" s="20" t="s">
        <v>32</v>
      </c>
      <c r="B22" s="31">
        <v>0</v>
      </c>
      <c r="C22" s="31"/>
      <c r="D22" s="40"/>
      <c r="E22" s="31"/>
      <c r="F22" s="31">
        <v>300</v>
      </c>
      <c r="G22" s="31">
        <v>0</v>
      </c>
      <c r="H22" s="31">
        <v>300</v>
      </c>
      <c r="I22" s="31"/>
      <c r="J22" s="31">
        <v>100</v>
      </c>
      <c r="K22" s="31">
        <v>400</v>
      </c>
      <c r="L22" s="31">
        <v>100</v>
      </c>
      <c r="M22" s="31">
        <v>100</v>
      </c>
      <c r="N22" s="40">
        <f t="shared" si="5"/>
        <v>1300</v>
      </c>
      <c r="O22" s="11">
        <f t="shared" si="6"/>
        <v>2.3859175168180957E-3</v>
      </c>
    </row>
    <row r="23" spans="1:15">
      <c r="A23" s="41" t="s">
        <v>33</v>
      </c>
      <c r="B23" s="40">
        <v>118.21</v>
      </c>
      <c r="C23" s="40">
        <v>873.48</v>
      </c>
      <c r="D23" s="40">
        <v>583.91999999999996</v>
      </c>
      <c r="E23" s="40">
        <v>0</v>
      </c>
      <c r="F23" s="40">
        <v>2000</v>
      </c>
      <c r="G23" s="40">
        <v>2000</v>
      </c>
      <c r="H23" s="40">
        <v>0</v>
      </c>
      <c r="I23" s="40"/>
      <c r="J23" s="40">
        <v>0</v>
      </c>
      <c r="K23" s="40"/>
      <c r="L23" s="40"/>
      <c r="M23" s="40"/>
      <c r="N23" s="40">
        <f t="shared" si="5"/>
        <v>5575.6100000000006</v>
      </c>
      <c r="O23" s="42">
        <f t="shared" si="6"/>
        <v>1.0233035050727802E-2</v>
      </c>
    </row>
    <row r="24" spans="1:15">
      <c r="A24" s="20" t="s">
        <v>34</v>
      </c>
      <c r="B24" s="31">
        <v>320</v>
      </c>
      <c r="C24" s="31">
        <v>320</v>
      </c>
      <c r="D24" s="31">
        <v>1520</v>
      </c>
      <c r="E24" s="31">
        <v>320</v>
      </c>
      <c r="F24" s="31">
        <v>320</v>
      </c>
      <c r="G24" s="31">
        <v>320</v>
      </c>
      <c r="H24" s="31">
        <v>320</v>
      </c>
      <c r="I24" s="31">
        <v>320</v>
      </c>
      <c r="J24" s="31">
        <v>320</v>
      </c>
      <c r="K24" s="31">
        <v>320</v>
      </c>
      <c r="L24" s="31">
        <v>320</v>
      </c>
      <c r="M24" s="31">
        <v>320</v>
      </c>
      <c r="N24" s="40">
        <f t="shared" si="5"/>
        <v>5040</v>
      </c>
      <c r="O24" s="11">
        <f t="shared" si="6"/>
        <v>9.2500186805870785E-3</v>
      </c>
    </row>
    <row r="25" spans="1:15">
      <c r="A25" s="20" t="s">
        <v>35</v>
      </c>
      <c r="B25" s="31">
        <v>53</v>
      </c>
      <c r="C25" s="31">
        <v>30</v>
      </c>
      <c r="D25" s="31">
        <v>35</v>
      </c>
      <c r="E25" s="24">
        <v>200</v>
      </c>
      <c r="F25" s="31">
        <v>1300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200</v>
      </c>
      <c r="N25" s="40">
        <f t="shared" si="5"/>
        <v>1818</v>
      </c>
      <c r="O25" s="11">
        <f t="shared" si="6"/>
        <v>3.3366138812117676E-3</v>
      </c>
    </row>
    <row r="26" spans="1:15">
      <c r="A26" s="20" t="s">
        <v>36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40">
        <f t="shared" si="5"/>
        <v>0</v>
      </c>
      <c r="O26" s="23">
        <f t="shared" si="6"/>
        <v>0</v>
      </c>
    </row>
    <row r="27" spans="1:15" s="43" customFormat="1">
      <c r="A27" s="41" t="s">
        <v>37</v>
      </c>
      <c r="B27" s="40">
        <v>0</v>
      </c>
      <c r="C27" s="40">
        <v>0</v>
      </c>
      <c r="D27" s="40">
        <v>0</v>
      </c>
      <c r="E27" s="24">
        <v>0</v>
      </c>
      <c r="F27" s="24">
        <v>0</v>
      </c>
      <c r="G27" s="24">
        <v>0</v>
      </c>
      <c r="H27" s="40">
        <v>1800</v>
      </c>
      <c r="I27" s="40"/>
      <c r="J27" s="40">
        <v>0</v>
      </c>
      <c r="K27" s="40">
        <v>0</v>
      </c>
      <c r="L27" s="40">
        <v>0</v>
      </c>
      <c r="M27" s="40">
        <v>0</v>
      </c>
      <c r="N27" s="40">
        <f t="shared" si="5"/>
        <v>1800</v>
      </c>
      <c r="O27" s="42">
        <f t="shared" si="6"/>
        <v>3.3035781002096706E-3</v>
      </c>
    </row>
    <row r="28" spans="1:15">
      <c r="A28" s="20" t="s">
        <v>38</v>
      </c>
      <c r="B28" s="31">
        <v>0</v>
      </c>
      <c r="C28" s="31">
        <v>0</v>
      </c>
      <c r="D28" s="31">
        <v>180</v>
      </c>
      <c r="E28" s="31">
        <v>1200</v>
      </c>
      <c r="F28" s="40"/>
      <c r="G28" s="40"/>
      <c r="H28" s="31">
        <v>0</v>
      </c>
      <c r="I28" s="31">
        <v>0</v>
      </c>
      <c r="J28" s="31">
        <v>3700</v>
      </c>
      <c r="K28" s="31">
        <v>0</v>
      </c>
      <c r="L28" s="31">
        <v>0</v>
      </c>
      <c r="M28" s="31">
        <v>0</v>
      </c>
      <c r="N28" s="40">
        <f t="shared" si="5"/>
        <v>5080</v>
      </c>
      <c r="O28" s="11">
        <f t="shared" si="6"/>
        <v>9.3234315272584037E-3</v>
      </c>
    </row>
    <row r="29" spans="1:15">
      <c r="A29" s="20" t="s">
        <v>39</v>
      </c>
      <c r="B29" s="31">
        <v>0</v>
      </c>
      <c r="C29" s="31">
        <v>0</v>
      </c>
      <c r="D29" s="31">
        <v>182</v>
      </c>
      <c r="E29" s="24">
        <v>450</v>
      </c>
      <c r="F29" s="40">
        <v>4000</v>
      </c>
      <c r="G29" s="40">
        <v>3000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40">
        <f t="shared" si="5"/>
        <v>7632</v>
      </c>
      <c r="O29" s="11">
        <f t="shared" si="6"/>
        <v>1.4007171144889004E-2</v>
      </c>
    </row>
    <row r="30" spans="1:15">
      <c r="A30" s="20" t="s">
        <v>40</v>
      </c>
      <c r="B30" s="31">
        <v>0</v>
      </c>
      <c r="C30" s="31">
        <v>0</v>
      </c>
      <c r="D30" s="31">
        <v>457.4</v>
      </c>
      <c r="E30" s="31">
        <v>800</v>
      </c>
      <c r="F30" s="31">
        <v>0</v>
      </c>
      <c r="G30" s="31">
        <v>1500</v>
      </c>
      <c r="H30" s="31">
        <v>0</v>
      </c>
      <c r="I30" s="31">
        <v>0</v>
      </c>
      <c r="J30" s="31">
        <v>0</v>
      </c>
      <c r="K30" s="31">
        <v>1000</v>
      </c>
      <c r="L30" s="31">
        <v>0</v>
      </c>
      <c r="M30" s="31">
        <v>0</v>
      </c>
      <c r="N30" s="40">
        <f t="shared" si="5"/>
        <v>3757.4</v>
      </c>
      <c r="O30" s="11">
        <f t="shared" si="6"/>
        <v>6.8960357520710096E-3</v>
      </c>
    </row>
    <row r="31" spans="1:15">
      <c r="A31" s="20" t="s">
        <v>41</v>
      </c>
      <c r="B31" s="31">
        <v>0</v>
      </c>
      <c r="C31" s="31">
        <v>0</v>
      </c>
      <c r="D31" s="31">
        <v>0</v>
      </c>
      <c r="F31" s="31">
        <v>3500</v>
      </c>
      <c r="G31" s="31">
        <v>1000</v>
      </c>
      <c r="H31" s="31"/>
      <c r="I31" s="31">
        <v>0</v>
      </c>
      <c r="J31" s="31">
        <v>0</v>
      </c>
      <c r="K31" s="31"/>
      <c r="L31" s="31">
        <v>0</v>
      </c>
      <c r="M31" s="31">
        <v>0</v>
      </c>
      <c r="N31" s="40">
        <f t="shared" si="5"/>
        <v>4500</v>
      </c>
      <c r="O31" s="11">
        <f t="shared" si="6"/>
        <v>8.2589452505241762E-3</v>
      </c>
    </row>
    <row r="32" spans="1:15">
      <c r="A32" s="38" t="s">
        <v>42</v>
      </c>
      <c r="B32" s="39">
        <v>9685</v>
      </c>
      <c r="C32" s="40">
        <v>10258.58</v>
      </c>
      <c r="D32" s="40">
        <v>9971.7900000000009</v>
      </c>
      <c r="E32" s="40">
        <v>9971.7900000000009</v>
      </c>
      <c r="F32" s="40">
        <v>9313</v>
      </c>
      <c r="G32" s="40">
        <v>9313</v>
      </c>
      <c r="H32" s="40">
        <v>9313</v>
      </c>
      <c r="I32" s="40">
        <v>9313</v>
      </c>
      <c r="J32" s="40">
        <v>9313</v>
      </c>
      <c r="K32" s="40">
        <v>9313</v>
      </c>
      <c r="L32" s="40">
        <v>9313</v>
      </c>
      <c r="M32" s="40">
        <v>9313</v>
      </c>
      <c r="N32" s="40">
        <f t="shared" si="5"/>
        <v>114391.16</v>
      </c>
      <c r="O32" s="11">
        <f t="shared" si="6"/>
        <v>0.20994451724087806</v>
      </c>
    </row>
    <row r="33" spans="1:15">
      <c r="A33" s="20" t="s">
        <v>43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2500</v>
      </c>
      <c r="J33" s="31">
        <v>0</v>
      </c>
      <c r="K33" s="31">
        <v>0</v>
      </c>
      <c r="L33" s="31">
        <v>0</v>
      </c>
      <c r="M33" s="31">
        <v>0</v>
      </c>
      <c r="N33" s="40">
        <f t="shared" si="5"/>
        <v>2500</v>
      </c>
      <c r="O33" s="11">
        <f t="shared" si="6"/>
        <v>4.5883029169578758E-3</v>
      </c>
    </row>
    <row r="34" spans="1:15">
      <c r="A34" s="20" t="s">
        <v>44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1500</v>
      </c>
      <c r="K34" s="31">
        <v>0</v>
      </c>
      <c r="L34" s="31">
        <v>0</v>
      </c>
      <c r="M34" s="31">
        <v>0</v>
      </c>
      <c r="N34" s="31">
        <f t="shared" si="5"/>
        <v>1500</v>
      </c>
      <c r="O34" s="11">
        <f t="shared" si="6"/>
        <v>2.7529817501747256E-3</v>
      </c>
    </row>
    <row r="35" spans="1:15">
      <c r="A35" s="21" t="s">
        <v>45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f t="shared" si="5"/>
        <v>0</v>
      </c>
      <c r="O35" s="11">
        <f t="shared" si="6"/>
        <v>0</v>
      </c>
    </row>
    <row r="36" spans="1:15" ht="10.5" customHeight="1">
      <c r="A36" s="21" t="s">
        <v>46</v>
      </c>
      <c r="B36" s="39">
        <v>320</v>
      </c>
      <c r="C36" s="31">
        <v>320</v>
      </c>
      <c r="D36" s="31">
        <v>320</v>
      </c>
      <c r="E36" s="31">
        <v>320</v>
      </c>
      <c r="F36" s="31">
        <v>320</v>
      </c>
      <c r="G36" s="31">
        <v>320</v>
      </c>
      <c r="H36" s="31">
        <v>320</v>
      </c>
      <c r="I36" s="31">
        <v>320</v>
      </c>
      <c r="J36" s="31">
        <v>320</v>
      </c>
      <c r="K36" s="31">
        <v>320</v>
      </c>
      <c r="L36" s="31">
        <v>320</v>
      </c>
      <c r="M36" s="31">
        <v>320</v>
      </c>
      <c r="N36" s="31">
        <f t="shared" si="5"/>
        <v>3840</v>
      </c>
      <c r="O36" s="11">
        <f t="shared" si="6"/>
        <v>7.0476332804472975E-3</v>
      </c>
    </row>
    <row r="37" spans="1:15" ht="10.5" customHeight="1">
      <c r="A37" s="44" t="s">
        <v>47</v>
      </c>
      <c r="B37" s="31">
        <v>0</v>
      </c>
      <c r="C37" s="31">
        <v>2095.12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4">
        <f t="shared" si="5"/>
        <v>2095.12</v>
      </c>
      <c r="O37" s="23">
        <f t="shared" si="6"/>
        <v>3.8452180829507141E-3</v>
      </c>
    </row>
    <row r="38" spans="1:15">
      <c r="A38" s="45" t="s">
        <v>48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f t="shared" si="5"/>
        <v>0</v>
      </c>
      <c r="O38" s="11">
        <f t="shared" si="6"/>
        <v>0</v>
      </c>
    </row>
    <row r="39" spans="1:15">
      <c r="A39" s="2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1"/>
    </row>
    <row r="40" spans="1:15">
      <c r="A40" s="35" t="s">
        <v>49</v>
      </c>
      <c r="B40" s="36">
        <f t="shared" ref="B40:M40" si="7">SUM(B41:B73)</f>
        <v>12571.409999999998</v>
      </c>
      <c r="C40" s="36">
        <f t="shared" si="7"/>
        <v>5379.5199999999986</v>
      </c>
      <c r="D40" s="36">
        <f t="shared" si="7"/>
        <v>3547.8224999999998</v>
      </c>
      <c r="E40" s="36">
        <f t="shared" si="7"/>
        <v>7907.916666666667</v>
      </c>
      <c r="F40" s="36">
        <f t="shared" si="7"/>
        <v>7947.916666666667</v>
      </c>
      <c r="G40" s="36">
        <f t="shared" si="7"/>
        <v>8107.916666666667</v>
      </c>
      <c r="H40" s="36">
        <f t="shared" si="7"/>
        <v>7417.916666666667</v>
      </c>
      <c r="I40" s="36">
        <f t="shared" si="7"/>
        <v>7507.916666666667</v>
      </c>
      <c r="J40" s="36">
        <f t="shared" si="7"/>
        <v>7417.916666666667</v>
      </c>
      <c r="K40" s="36">
        <f t="shared" si="7"/>
        <v>7507.916666666667</v>
      </c>
      <c r="L40" s="36">
        <f t="shared" si="7"/>
        <v>7417.916666666667</v>
      </c>
      <c r="M40" s="36">
        <f t="shared" si="7"/>
        <v>8357.9166666666679</v>
      </c>
      <c r="N40" s="36">
        <f t="shared" ref="N40:N79" si="8">B40+C40+D40+E40+F40+G40+H40+I40+J40+K40+L40+M40</f>
        <v>91090.002500000002</v>
      </c>
      <c r="O40" s="46">
        <f>SUM(O41:O74)</f>
        <v>0.16717940967058004</v>
      </c>
    </row>
    <row r="41" spans="1:15">
      <c r="A41" s="21" t="s">
        <v>50</v>
      </c>
      <c r="B41" s="39">
        <v>2363.33</v>
      </c>
      <c r="C41" s="31">
        <v>1888.09</v>
      </c>
      <c r="D41" s="31">
        <v>850</v>
      </c>
      <c r="E41" s="31">
        <v>2550</v>
      </c>
      <c r="F41" s="31">
        <v>2550</v>
      </c>
      <c r="G41" s="31">
        <v>2550</v>
      </c>
      <c r="H41" s="31">
        <v>2550</v>
      </c>
      <c r="I41" s="31">
        <v>2550</v>
      </c>
      <c r="J41" s="31">
        <v>2550</v>
      </c>
      <c r="K41" s="31">
        <v>2550</v>
      </c>
      <c r="L41" s="31">
        <v>2550</v>
      </c>
      <c r="M41" s="31">
        <v>2550</v>
      </c>
      <c r="N41" s="40">
        <f t="shared" ref="N41:N73" si="9">SUM(B41:M41)</f>
        <v>28051.42</v>
      </c>
      <c r="O41" s="11">
        <f t="shared" ref="O41:O73" si="10">N41/$N$13</f>
        <v>5.1483364884324201E-2</v>
      </c>
    </row>
    <row r="42" spans="1:15">
      <c r="A42" s="21" t="s">
        <v>51</v>
      </c>
      <c r="B42" s="39">
        <v>350.62</v>
      </c>
      <c r="C42" s="31">
        <v>425</v>
      </c>
      <c r="D42" s="31">
        <v>425</v>
      </c>
      <c r="E42" s="31">
        <v>425</v>
      </c>
      <c r="F42" s="31">
        <v>425</v>
      </c>
      <c r="G42" s="31">
        <v>425</v>
      </c>
      <c r="H42" s="31">
        <v>425</v>
      </c>
      <c r="I42" s="31">
        <v>425</v>
      </c>
      <c r="J42" s="31">
        <v>425</v>
      </c>
      <c r="K42" s="31">
        <v>425</v>
      </c>
      <c r="L42" s="31">
        <v>425</v>
      </c>
      <c r="M42" s="31">
        <v>425</v>
      </c>
      <c r="N42" s="40">
        <f t="shared" si="9"/>
        <v>5025.62</v>
      </c>
      <c r="O42" s="11">
        <f t="shared" si="10"/>
        <v>9.2236267622087358E-3</v>
      </c>
    </row>
    <row r="43" spans="1:15">
      <c r="A43" s="21" t="s">
        <v>52</v>
      </c>
      <c r="B43" s="39">
        <v>242.35</v>
      </c>
      <c r="C43" s="31">
        <v>217.1</v>
      </c>
      <c r="D43" s="31">
        <v>116.44</v>
      </c>
      <c r="E43" s="31">
        <v>254.58333333333331</v>
      </c>
      <c r="F43" s="31">
        <v>254.58333333333331</v>
      </c>
      <c r="G43" s="31">
        <v>254.58333333333331</v>
      </c>
      <c r="H43" s="31">
        <v>254.58333333333331</v>
      </c>
      <c r="I43" s="31">
        <v>254.58333333333331</v>
      </c>
      <c r="J43" s="31">
        <v>254.58333333333331</v>
      </c>
      <c r="K43" s="31">
        <v>254.58333333333331</v>
      </c>
      <c r="L43" s="31">
        <v>254.58333333333331</v>
      </c>
      <c r="M43" s="31">
        <v>254.58333333333331</v>
      </c>
      <c r="N43" s="40">
        <f t="shared" si="9"/>
        <v>2867.1400000000003</v>
      </c>
      <c r="O43" s="11">
        <f t="shared" si="10"/>
        <v>5.2621227301306427E-3</v>
      </c>
    </row>
    <row r="44" spans="1:15">
      <c r="A44" s="21" t="s">
        <v>53</v>
      </c>
      <c r="B44" s="39">
        <v>213.8</v>
      </c>
      <c r="C44" s="31">
        <v>183.48</v>
      </c>
      <c r="D44" s="31">
        <v>106.27</v>
      </c>
      <c r="E44" s="31">
        <v>177.08666666666664</v>
      </c>
      <c r="F44" s="31">
        <v>177.08666666666664</v>
      </c>
      <c r="G44" s="31">
        <v>177.08666666666664</v>
      </c>
      <c r="H44" s="31">
        <v>177.08666666666664</v>
      </c>
      <c r="I44" s="31">
        <v>177.08666666666664</v>
      </c>
      <c r="J44" s="31">
        <v>177.08666666666664</v>
      </c>
      <c r="K44" s="31">
        <v>177.08666666666664</v>
      </c>
      <c r="L44" s="31">
        <v>177.08666666666664</v>
      </c>
      <c r="M44" s="31">
        <v>177.08666666666664</v>
      </c>
      <c r="N44" s="40">
        <f t="shared" si="9"/>
        <v>2097.3299999999995</v>
      </c>
      <c r="O44" s="11">
        <f t="shared" si="10"/>
        <v>3.8492741427293038E-3</v>
      </c>
    </row>
    <row r="45" spans="1:15">
      <c r="A45" s="21" t="s">
        <v>54</v>
      </c>
      <c r="B45" s="39">
        <v>353.36</v>
      </c>
      <c r="C45" s="31">
        <v>251.08</v>
      </c>
      <c r="D45" s="31">
        <v>169.75</v>
      </c>
      <c r="E45" s="31">
        <v>371.18249999999995</v>
      </c>
      <c r="F45" s="31">
        <v>371.18249999999995</v>
      </c>
      <c r="G45" s="31">
        <v>371.18249999999995</v>
      </c>
      <c r="H45" s="31">
        <v>371.18249999999995</v>
      </c>
      <c r="I45" s="31">
        <v>371.18249999999995</v>
      </c>
      <c r="J45" s="31">
        <v>371.18249999999995</v>
      </c>
      <c r="K45" s="31">
        <v>371.18249999999995</v>
      </c>
      <c r="L45" s="31">
        <v>371.18249999999995</v>
      </c>
      <c r="M45" s="31">
        <v>371.18249999999995</v>
      </c>
      <c r="N45" s="40">
        <f t="shared" si="9"/>
        <v>4114.8324999999995</v>
      </c>
      <c r="O45" s="11">
        <f t="shared" si="10"/>
        <v>7.5520391850172272E-3</v>
      </c>
    </row>
    <row r="46" spans="1:15">
      <c r="A46" s="21" t="s">
        <v>55</v>
      </c>
      <c r="B46" s="39">
        <v>35.4</v>
      </c>
      <c r="C46" s="31">
        <v>35.4</v>
      </c>
      <c r="D46" s="31">
        <v>35.402499999999996</v>
      </c>
      <c r="E46" s="31">
        <v>35.402499999999996</v>
      </c>
      <c r="F46" s="31">
        <v>35.402499999999996</v>
      </c>
      <c r="G46" s="31">
        <v>35.402499999999996</v>
      </c>
      <c r="H46" s="31">
        <v>35.402499999999996</v>
      </c>
      <c r="I46" s="31">
        <v>35.402499999999996</v>
      </c>
      <c r="J46" s="31">
        <v>35.402499999999996</v>
      </c>
      <c r="K46" s="31">
        <v>35.402499999999996</v>
      </c>
      <c r="L46" s="31">
        <v>35.402499999999996</v>
      </c>
      <c r="M46" s="31">
        <v>35.402499999999996</v>
      </c>
      <c r="N46" s="40">
        <f t="shared" si="9"/>
        <v>424.82499999999987</v>
      </c>
      <c r="O46" s="11">
        <f t="shared" si="10"/>
        <v>7.7969031467865161E-4</v>
      </c>
    </row>
    <row r="47" spans="1:15">
      <c r="A47" s="21" t="s">
        <v>56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250</v>
      </c>
      <c r="N47" s="40">
        <f t="shared" si="9"/>
        <v>250</v>
      </c>
      <c r="O47" s="11">
        <f t="shared" si="10"/>
        <v>4.5883029169578761E-4</v>
      </c>
    </row>
    <row r="48" spans="1:15">
      <c r="A48" s="21" t="s">
        <v>57</v>
      </c>
      <c r="B48" s="39">
        <v>88.19</v>
      </c>
      <c r="C48" s="31">
        <v>479.17</v>
      </c>
      <c r="D48" s="31">
        <v>0</v>
      </c>
      <c r="E48" s="31">
        <v>127.29166666666666</v>
      </c>
      <c r="F48" s="31">
        <v>127.29166666666666</v>
      </c>
      <c r="G48" s="31">
        <v>127.29166666666666</v>
      </c>
      <c r="H48" s="31">
        <v>127.29166666666666</v>
      </c>
      <c r="I48" s="31">
        <v>127.29166666666666</v>
      </c>
      <c r="J48" s="31">
        <v>127.29166666666666</v>
      </c>
      <c r="K48" s="31">
        <v>127.29166666666666</v>
      </c>
      <c r="L48" s="31">
        <v>127.29166666666666</v>
      </c>
      <c r="M48" s="31">
        <v>127.29166666666666</v>
      </c>
      <c r="N48" s="40">
        <f t="shared" si="9"/>
        <v>1712.9850000000004</v>
      </c>
      <c r="O48" s="11">
        <f t="shared" si="10"/>
        <v>3.1438776288820356E-3</v>
      </c>
    </row>
    <row r="49" spans="1:15">
      <c r="A49" s="21" t="s">
        <v>58</v>
      </c>
      <c r="B49" s="39">
        <v>120</v>
      </c>
      <c r="C49" s="31">
        <v>80</v>
      </c>
      <c r="D49" s="31">
        <v>122.14</v>
      </c>
      <c r="E49" s="31">
        <v>80</v>
      </c>
      <c r="F49" s="31">
        <v>80</v>
      </c>
      <c r="G49" s="31">
        <v>80</v>
      </c>
      <c r="H49" s="31">
        <v>80</v>
      </c>
      <c r="I49" s="31">
        <v>80</v>
      </c>
      <c r="J49" s="31">
        <v>80</v>
      </c>
      <c r="K49" s="31">
        <v>80</v>
      </c>
      <c r="L49" s="31">
        <v>80</v>
      </c>
      <c r="M49" s="31">
        <v>80</v>
      </c>
      <c r="N49" s="40">
        <f t="shared" si="9"/>
        <v>1042.1399999999999</v>
      </c>
      <c r="O49" s="11">
        <f t="shared" si="10"/>
        <v>1.9126616007513922E-3</v>
      </c>
    </row>
    <row r="50" spans="1:15">
      <c r="A50" s="21" t="s">
        <v>59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40">
        <f t="shared" si="9"/>
        <v>0</v>
      </c>
      <c r="O50" s="11">
        <f t="shared" si="10"/>
        <v>0</v>
      </c>
    </row>
    <row r="51" spans="1:15">
      <c r="A51" s="21" t="s">
        <v>60</v>
      </c>
      <c r="B51" s="31">
        <v>119.3</v>
      </c>
      <c r="C51" s="31">
        <v>221.4</v>
      </c>
      <c r="D51" s="31">
        <v>57.6</v>
      </c>
      <c r="E51" s="31">
        <v>80</v>
      </c>
      <c r="F51" s="31">
        <v>80</v>
      </c>
      <c r="G51" s="31">
        <v>80</v>
      </c>
      <c r="H51" s="31">
        <v>80</v>
      </c>
      <c r="I51" s="31">
        <v>80</v>
      </c>
      <c r="J51" s="31">
        <v>80</v>
      </c>
      <c r="K51" s="31">
        <v>80</v>
      </c>
      <c r="L51" s="31">
        <v>80</v>
      </c>
      <c r="M51" s="31">
        <v>80</v>
      </c>
      <c r="N51" s="40">
        <f t="shared" si="9"/>
        <v>1118.3</v>
      </c>
      <c r="O51" s="11">
        <f t="shared" si="10"/>
        <v>2.0524396608135971E-3</v>
      </c>
    </row>
    <row r="52" spans="1:15">
      <c r="A52" s="21" t="s">
        <v>61</v>
      </c>
      <c r="B52" s="31">
        <v>8140.86</v>
      </c>
      <c r="C52" s="31">
        <v>1099.8699999999999</v>
      </c>
      <c r="D52" s="31">
        <v>1098.6600000000001</v>
      </c>
      <c r="E52" s="31">
        <v>1600</v>
      </c>
      <c r="F52" s="31">
        <v>1600</v>
      </c>
      <c r="G52" s="31">
        <v>1600</v>
      </c>
      <c r="H52" s="31">
        <v>1600</v>
      </c>
      <c r="I52" s="31">
        <v>1600</v>
      </c>
      <c r="J52" s="31">
        <v>1600</v>
      </c>
      <c r="K52" s="31">
        <v>1600</v>
      </c>
      <c r="L52" s="31">
        <v>1600</v>
      </c>
      <c r="M52" s="31">
        <v>1600</v>
      </c>
      <c r="N52" s="40">
        <f t="shared" si="9"/>
        <v>24739.39</v>
      </c>
      <c r="O52" s="11">
        <f t="shared" si="10"/>
        <v>4.5404726120303406E-2</v>
      </c>
    </row>
    <row r="53" spans="1:15">
      <c r="A53" s="21" t="s">
        <v>62</v>
      </c>
      <c r="B53" s="39">
        <v>0</v>
      </c>
      <c r="C53" s="31">
        <v>0</v>
      </c>
      <c r="D53" s="31">
        <v>0</v>
      </c>
      <c r="E53" s="31">
        <v>1200</v>
      </c>
      <c r="F53" s="31">
        <v>1200</v>
      </c>
      <c r="G53" s="31">
        <v>1200</v>
      </c>
      <c r="H53" s="31">
        <v>1200</v>
      </c>
      <c r="I53" s="31">
        <v>1200</v>
      </c>
      <c r="J53" s="31">
        <v>1200</v>
      </c>
      <c r="K53" s="31">
        <v>1200</v>
      </c>
      <c r="L53" s="31">
        <v>1200</v>
      </c>
      <c r="M53" s="31">
        <v>1200</v>
      </c>
      <c r="N53" s="40">
        <f t="shared" si="9"/>
        <v>10800</v>
      </c>
      <c r="O53" s="11">
        <f t="shared" si="10"/>
        <v>1.9821468601258024E-2</v>
      </c>
    </row>
    <row r="54" spans="1:15">
      <c r="A54" s="21" t="s">
        <v>63</v>
      </c>
      <c r="B54" s="39">
        <v>45.22</v>
      </c>
      <c r="C54" s="31">
        <v>67.36</v>
      </c>
      <c r="D54" s="31">
        <v>69.12</v>
      </c>
      <c r="E54" s="31">
        <v>70</v>
      </c>
      <c r="F54" s="31">
        <v>70</v>
      </c>
      <c r="G54" s="31">
        <v>70</v>
      </c>
      <c r="H54" s="31">
        <v>70</v>
      </c>
      <c r="I54" s="31">
        <v>70</v>
      </c>
      <c r="J54" s="31">
        <v>70</v>
      </c>
      <c r="K54" s="31">
        <v>70</v>
      </c>
      <c r="L54" s="31">
        <v>70</v>
      </c>
      <c r="M54" s="31">
        <v>70</v>
      </c>
      <c r="N54" s="40">
        <f t="shared" si="9"/>
        <v>811.7</v>
      </c>
      <c r="O54" s="11">
        <f t="shared" si="10"/>
        <v>1.4897301910778832E-3</v>
      </c>
    </row>
    <row r="55" spans="1:15">
      <c r="A55" s="21" t="s">
        <v>64</v>
      </c>
      <c r="B55" s="39">
        <v>60</v>
      </c>
      <c r="C55" s="31">
        <v>60</v>
      </c>
      <c r="D55" s="31">
        <v>60</v>
      </c>
      <c r="E55" s="31">
        <v>60</v>
      </c>
      <c r="F55" s="31">
        <v>60</v>
      </c>
      <c r="G55" s="31">
        <v>60</v>
      </c>
      <c r="H55" s="31">
        <v>60</v>
      </c>
      <c r="I55" s="31">
        <v>60</v>
      </c>
      <c r="J55" s="31">
        <v>60</v>
      </c>
      <c r="K55" s="31">
        <v>60</v>
      </c>
      <c r="L55" s="31">
        <v>60</v>
      </c>
      <c r="M55" s="31">
        <v>60</v>
      </c>
      <c r="N55" s="31">
        <f t="shared" si="9"/>
        <v>720</v>
      </c>
      <c r="O55" s="11">
        <f t="shared" si="10"/>
        <v>1.3214312400838682E-3</v>
      </c>
    </row>
    <row r="56" spans="1:15">
      <c r="A56" s="21" t="s">
        <v>65</v>
      </c>
      <c r="B56" s="39">
        <v>65</v>
      </c>
      <c r="C56" s="31">
        <v>62.9</v>
      </c>
      <c r="D56" s="31">
        <v>65</v>
      </c>
      <c r="E56" s="31">
        <v>65</v>
      </c>
      <c r="F56" s="31">
        <v>65</v>
      </c>
      <c r="G56" s="31">
        <v>65</v>
      </c>
      <c r="H56" s="31">
        <v>65</v>
      </c>
      <c r="I56" s="31">
        <v>65</v>
      </c>
      <c r="J56" s="31">
        <v>65</v>
      </c>
      <c r="K56" s="31">
        <v>65</v>
      </c>
      <c r="L56" s="31">
        <v>65</v>
      </c>
      <c r="M56" s="31">
        <v>65</v>
      </c>
      <c r="N56" s="31">
        <f t="shared" si="9"/>
        <v>777.9</v>
      </c>
      <c r="O56" s="11">
        <f t="shared" si="10"/>
        <v>1.4276963356406127E-3</v>
      </c>
    </row>
    <row r="57" spans="1:15">
      <c r="A57" s="21" t="s">
        <v>66</v>
      </c>
      <c r="B57" s="39" t="s">
        <v>67</v>
      </c>
      <c r="C57" s="31">
        <v>19.36</v>
      </c>
      <c r="D57" s="31"/>
      <c r="E57" s="31">
        <v>90</v>
      </c>
      <c r="F57" s="31"/>
      <c r="G57" s="31">
        <v>90</v>
      </c>
      <c r="H57" s="31">
        <v>0</v>
      </c>
      <c r="I57" s="31">
        <v>90</v>
      </c>
      <c r="J57" s="31">
        <v>0</v>
      </c>
      <c r="K57" s="31">
        <v>90</v>
      </c>
      <c r="L57" s="31"/>
      <c r="M57" s="31">
        <v>90</v>
      </c>
      <c r="N57" s="31">
        <f t="shared" si="9"/>
        <v>469.36</v>
      </c>
      <c r="O57" s="11">
        <f t="shared" si="10"/>
        <v>8.6142634284133951E-4</v>
      </c>
    </row>
    <row r="58" spans="1:15">
      <c r="A58" s="21" t="s">
        <v>68</v>
      </c>
      <c r="B58" s="31"/>
      <c r="C58" s="31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f t="shared" si="9"/>
        <v>0</v>
      </c>
      <c r="O58" s="11">
        <f t="shared" si="10"/>
        <v>0</v>
      </c>
    </row>
    <row r="59" spans="1:15">
      <c r="A59" s="21" t="s">
        <v>69</v>
      </c>
      <c r="B59" s="31"/>
      <c r="C59" s="31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f t="shared" si="9"/>
        <v>0</v>
      </c>
      <c r="O59" s="11">
        <f t="shared" si="10"/>
        <v>0</v>
      </c>
    </row>
    <row r="60" spans="1:15">
      <c r="A60" s="21" t="s">
        <v>70</v>
      </c>
      <c r="B60" s="31" t="s">
        <v>67</v>
      </c>
      <c r="C60" s="31">
        <v>13.5</v>
      </c>
      <c r="E60" s="39">
        <v>400</v>
      </c>
      <c r="F60" s="40">
        <v>500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f t="shared" si="9"/>
        <v>913.5</v>
      </c>
      <c r="O60" s="11">
        <f t="shared" si="10"/>
        <v>1.6765658858564078E-3</v>
      </c>
    </row>
    <row r="61" spans="1:15">
      <c r="A61" s="21" t="s">
        <v>71</v>
      </c>
      <c r="B61" s="31">
        <v>48.5</v>
      </c>
      <c r="C61" s="31">
        <v>48.5</v>
      </c>
      <c r="D61" s="31">
        <v>48.5</v>
      </c>
      <c r="E61" s="31">
        <v>48.5</v>
      </c>
      <c r="F61" s="31">
        <v>48.5</v>
      </c>
      <c r="G61" s="31">
        <v>48.5</v>
      </c>
      <c r="H61" s="31">
        <v>48.5</v>
      </c>
      <c r="I61" s="31">
        <v>48.5</v>
      </c>
      <c r="J61" s="31">
        <v>48.5</v>
      </c>
      <c r="K61" s="31">
        <v>48.5</v>
      </c>
      <c r="L61" s="31">
        <v>48.5</v>
      </c>
      <c r="M61" s="31">
        <v>48.5</v>
      </c>
      <c r="N61" s="31">
        <f t="shared" si="9"/>
        <v>582</v>
      </c>
      <c r="O61" s="11">
        <f t="shared" si="10"/>
        <v>1.0681569190677935E-3</v>
      </c>
    </row>
    <row r="62" spans="1:15">
      <c r="A62" s="21" t="s">
        <v>72</v>
      </c>
      <c r="B62" s="31" t="s">
        <v>67</v>
      </c>
      <c r="C62" s="31"/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f t="shared" si="9"/>
        <v>0</v>
      </c>
      <c r="O62" s="11">
        <f t="shared" si="10"/>
        <v>0</v>
      </c>
    </row>
    <row r="63" spans="1:15">
      <c r="A63" s="21" t="s">
        <v>73</v>
      </c>
      <c r="B63" s="31" t="s">
        <v>67</v>
      </c>
      <c r="C63" s="31">
        <v>21.94</v>
      </c>
      <c r="D63" s="31">
        <v>1.23</v>
      </c>
      <c r="E63" s="31">
        <v>0</v>
      </c>
      <c r="F63" s="40">
        <v>30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f t="shared" si="9"/>
        <v>53.17</v>
      </c>
      <c r="O63" s="11">
        <f t="shared" si="10"/>
        <v>9.7584026437860113E-5</v>
      </c>
    </row>
    <row r="64" spans="1:15">
      <c r="A64" s="21" t="s">
        <v>74</v>
      </c>
      <c r="B64" s="31">
        <v>98.79</v>
      </c>
      <c r="C64" s="31">
        <v>60.71</v>
      </c>
      <c r="D64" s="31">
        <v>80.290000000000006</v>
      </c>
      <c r="E64" s="31">
        <v>100</v>
      </c>
      <c r="F64" s="31">
        <v>100</v>
      </c>
      <c r="G64" s="31">
        <v>100</v>
      </c>
      <c r="H64" s="31">
        <v>100</v>
      </c>
      <c r="I64" s="31">
        <v>100</v>
      </c>
      <c r="J64" s="31">
        <v>100</v>
      </c>
      <c r="K64" s="31">
        <v>100</v>
      </c>
      <c r="L64" s="31">
        <v>100</v>
      </c>
      <c r="M64" s="31">
        <v>100</v>
      </c>
      <c r="N64" s="31">
        <f t="shared" si="9"/>
        <v>1139.79</v>
      </c>
      <c r="O64" s="11">
        <f t="shared" si="10"/>
        <v>2.0918807126877668E-3</v>
      </c>
    </row>
    <row r="65" spans="1:15">
      <c r="A65" s="21" t="s">
        <v>75</v>
      </c>
      <c r="B65" s="39">
        <v>123.97</v>
      </c>
      <c r="C65" s="39">
        <v>93.87</v>
      </c>
      <c r="D65" s="31">
        <v>93.87</v>
      </c>
      <c r="E65" s="31">
        <v>93.87</v>
      </c>
      <c r="F65" s="31">
        <v>93.87</v>
      </c>
      <c r="G65" s="31">
        <v>93.87</v>
      </c>
      <c r="H65" s="31">
        <v>93.87</v>
      </c>
      <c r="I65" s="31">
        <v>93.87</v>
      </c>
      <c r="J65" s="31">
        <v>93.87</v>
      </c>
      <c r="K65" s="31">
        <v>93.87</v>
      </c>
      <c r="L65" s="31">
        <v>93.87</v>
      </c>
      <c r="M65" s="31">
        <v>93.87</v>
      </c>
      <c r="N65" s="31">
        <f t="shared" si="9"/>
        <v>1156.54</v>
      </c>
      <c r="O65" s="11">
        <f t="shared" si="10"/>
        <v>2.1226223422313845E-3</v>
      </c>
    </row>
    <row r="66" spans="1:15">
      <c r="A66" s="21" t="s">
        <v>76</v>
      </c>
      <c r="B66" s="31" t="s">
        <v>67</v>
      </c>
      <c r="C66" s="31" t="s">
        <v>67</v>
      </c>
      <c r="D66" s="31">
        <v>0</v>
      </c>
      <c r="E66" s="31">
        <v>0</v>
      </c>
      <c r="F66" s="31">
        <v>0</v>
      </c>
      <c r="G66" s="31">
        <v>600</v>
      </c>
      <c r="H66" s="31">
        <v>0</v>
      </c>
      <c r="I66" s="31">
        <v>0</v>
      </c>
      <c r="J66" s="31">
        <v>0</v>
      </c>
      <c r="K66" s="31"/>
      <c r="L66" s="31">
        <v>0</v>
      </c>
      <c r="M66" s="31">
        <v>600</v>
      </c>
      <c r="N66" s="31">
        <f t="shared" si="9"/>
        <v>1200</v>
      </c>
      <c r="O66" s="11">
        <f t="shared" si="10"/>
        <v>2.2023854001397805E-3</v>
      </c>
    </row>
    <row r="67" spans="1:15">
      <c r="A67" s="25" t="s">
        <v>77</v>
      </c>
      <c r="B67" s="24" t="s">
        <v>67</v>
      </c>
      <c r="C67" s="24" t="s">
        <v>67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f t="shared" si="9"/>
        <v>0</v>
      </c>
      <c r="O67" s="23">
        <f t="shared" si="10"/>
        <v>0</v>
      </c>
    </row>
    <row r="68" spans="1:15">
      <c r="A68" s="21" t="s">
        <v>78</v>
      </c>
      <c r="B68" s="31" t="s">
        <v>67</v>
      </c>
      <c r="C68" s="39" t="s">
        <v>67</v>
      </c>
      <c r="D68" s="31">
        <v>71.959999999999994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f t="shared" si="9"/>
        <v>71.959999999999994</v>
      </c>
      <c r="O68" s="11">
        <f t="shared" si="10"/>
        <v>1.3206971116171549E-4</v>
      </c>
    </row>
    <row r="69" spans="1:15">
      <c r="A69" s="21" t="s">
        <v>79</v>
      </c>
      <c r="B69" s="31"/>
      <c r="C69" s="31"/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f t="shared" si="9"/>
        <v>0</v>
      </c>
      <c r="O69" s="11">
        <f t="shared" si="10"/>
        <v>0</v>
      </c>
    </row>
    <row r="70" spans="1:15">
      <c r="A70" s="21" t="s">
        <v>80</v>
      </c>
      <c r="B70" s="31">
        <v>102.63</v>
      </c>
      <c r="C70" s="31">
        <v>50.79</v>
      </c>
      <c r="D70" s="31">
        <v>76.59</v>
      </c>
      <c r="E70" s="31">
        <v>80</v>
      </c>
      <c r="F70" s="31">
        <v>80</v>
      </c>
      <c r="G70" s="31">
        <v>80</v>
      </c>
      <c r="H70" s="31">
        <v>80</v>
      </c>
      <c r="I70" s="31">
        <v>80</v>
      </c>
      <c r="J70" s="31">
        <v>80</v>
      </c>
      <c r="K70" s="31">
        <v>80</v>
      </c>
      <c r="L70" s="31">
        <v>80</v>
      </c>
      <c r="M70" s="31">
        <v>80</v>
      </c>
      <c r="N70" s="31">
        <f t="shared" si="9"/>
        <v>950.01</v>
      </c>
      <c r="O70" s="11">
        <f t="shared" si="10"/>
        <v>1.7435734616556607E-3</v>
      </c>
    </row>
    <row r="71" spans="1:15">
      <c r="A71" s="25" t="s">
        <v>81</v>
      </c>
      <c r="B71" s="31">
        <v>0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4">
        <f t="shared" si="9"/>
        <v>0</v>
      </c>
      <c r="O71" s="23">
        <f t="shared" si="10"/>
        <v>0</v>
      </c>
    </row>
    <row r="72" spans="1:15">
      <c r="A72" s="21" t="s">
        <v>82</v>
      </c>
      <c r="B72" s="31" t="s">
        <v>67</v>
      </c>
      <c r="C72" s="31" t="s">
        <v>67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f t="shared" si="9"/>
        <v>0</v>
      </c>
      <c r="O72" s="11">
        <f t="shared" si="10"/>
        <v>0</v>
      </c>
    </row>
    <row r="73" spans="1:15">
      <c r="A73" s="21" t="s">
        <v>83</v>
      </c>
      <c r="B73" s="31">
        <v>0.09</v>
      </c>
      <c r="C73" s="31" t="s">
        <v>67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f t="shared" si="9"/>
        <v>0.09</v>
      </c>
      <c r="O73" s="11">
        <f t="shared" si="10"/>
        <v>1.6517890501048354E-7</v>
      </c>
    </row>
    <row r="74" spans="1:15">
      <c r="A74" s="21"/>
      <c r="B74" s="31">
        <v>0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>
        <f t="shared" si="8"/>
        <v>0</v>
      </c>
      <c r="O74" s="11"/>
    </row>
    <row r="75" spans="1:15">
      <c r="A75" s="47" t="s">
        <v>84</v>
      </c>
      <c r="B75" s="36">
        <f>+B76</f>
        <v>23.19</v>
      </c>
      <c r="C75" s="36">
        <f t="shared" ref="C75:M75" si="11">+C76</f>
        <v>4.49</v>
      </c>
      <c r="D75" s="36">
        <f t="shared" si="11"/>
        <v>15.39</v>
      </c>
      <c r="E75" s="36">
        <f t="shared" si="11"/>
        <v>80</v>
      </c>
      <c r="F75" s="36">
        <f t="shared" si="11"/>
        <v>80</v>
      </c>
      <c r="G75" s="36">
        <f t="shared" si="11"/>
        <v>80</v>
      </c>
      <c r="H75" s="36">
        <f t="shared" si="11"/>
        <v>80</v>
      </c>
      <c r="I75" s="36">
        <f t="shared" si="11"/>
        <v>80</v>
      </c>
      <c r="J75" s="36">
        <f t="shared" si="11"/>
        <v>80</v>
      </c>
      <c r="K75" s="36">
        <f t="shared" si="11"/>
        <v>80</v>
      </c>
      <c r="L75" s="36">
        <f t="shared" si="11"/>
        <v>80</v>
      </c>
      <c r="M75" s="36">
        <f t="shared" si="11"/>
        <v>80</v>
      </c>
      <c r="N75" s="36">
        <f t="shared" si="8"/>
        <v>763.06999999999994</v>
      </c>
      <c r="O75" s="48">
        <f>SUM(O76:O78)</f>
        <v>1.4004785227372185E-3</v>
      </c>
    </row>
    <row r="76" spans="1:15">
      <c r="A76" s="21" t="s">
        <v>85</v>
      </c>
      <c r="B76" s="39">
        <v>23.19</v>
      </c>
      <c r="C76" s="31">
        <v>4.49</v>
      </c>
      <c r="D76" s="31">
        <v>15.39</v>
      </c>
      <c r="E76" s="31">
        <v>80</v>
      </c>
      <c r="F76" s="31">
        <v>80</v>
      </c>
      <c r="G76" s="31">
        <v>80</v>
      </c>
      <c r="H76" s="31">
        <v>80</v>
      </c>
      <c r="I76" s="31">
        <v>80</v>
      </c>
      <c r="J76" s="31">
        <v>80</v>
      </c>
      <c r="K76" s="31">
        <v>80</v>
      </c>
      <c r="L76" s="31">
        <v>80</v>
      </c>
      <c r="M76" s="31">
        <v>80</v>
      </c>
      <c r="N76" s="31">
        <f t="shared" ref="N76:N77" si="12">SUM(B76:M76)</f>
        <v>763.06999999999994</v>
      </c>
      <c r="O76" s="11">
        <f t="shared" ref="O76:O77" si="13">N76/$N$13</f>
        <v>1.4004785227372185E-3</v>
      </c>
    </row>
    <row r="77" spans="1:15">
      <c r="A77" s="21" t="s">
        <v>83</v>
      </c>
      <c r="B77" s="31">
        <v>0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>
        <f t="shared" si="12"/>
        <v>0</v>
      </c>
      <c r="O77" s="11">
        <f t="shared" si="13"/>
        <v>0</v>
      </c>
    </row>
    <row r="78" spans="1:15">
      <c r="A78" s="2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>
        <f t="shared" si="8"/>
        <v>0</v>
      </c>
      <c r="O78" s="11"/>
    </row>
    <row r="79" spans="1:15">
      <c r="A79" s="47" t="s">
        <v>86</v>
      </c>
      <c r="B79" s="36">
        <f t="shared" ref="B79:M79" si="14">SUM(B80:B83)</f>
        <v>2321.34</v>
      </c>
      <c r="C79" s="36">
        <f t="shared" si="14"/>
        <v>2772.48</v>
      </c>
      <c r="D79" s="36">
        <f t="shared" si="14"/>
        <v>2558.5</v>
      </c>
      <c r="E79" s="36">
        <f t="shared" si="14"/>
        <v>2648.33</v>
      </c>
      <c r="F79" s="36">
        <f t="shared" si="14"/>
        <v>5436.6039999999994</v>
      </c>
      <c r="G79" s="36">
        <f t="shared" si="14"/>
        <v>4576.2039999999997</v>
      </c>
      <c r="H79" s="36">
        <f t="shared" si="14"/>
        <v>4608.6039999999994</v>
      </c>
      <c r="I79" s="36">
        <f t="shared" si="14"/>
        <v>4396.2039999999997</v>
      </c>
      <c r="J79" s="36">
        <f t="shared" si="14"/>
        <v>4728.6039999999994</v>
      </c>
      <c r="K79" s="36">
        <f t="shared" si="14"/>
        <v>4264.2039999999997</v>
      </c>
      <c r="L79" s="36">
        <f t="shared" si="14"/>
        <v>4104.6039999999994</v>
      </c>
      <c r="M79" s="36">
        <f t="shared" si="14"/>
        <v>4120.2039999999997</v>
      </c>
      <c r="N79" s="36">
        <f t="shared" si="8"/>
        <v>46535.881999999991</v>
      </c>
      <c r="O79" s="37">
        <f>SUM(O80:O83)</f>
        <v>8.5408289249522984E-2</v>
      </c>
    </row>
    <row r="80" spans="1:15">
      <c r="A80" s="21" t="s">
        <v>87</v>
      </c>
      <c r="B80" s="39">
        <v>431.12</v>
      </c>
      <c r="C80" s="31">
        <v>349.33</v>
      </c>
      <c r="D80" s="31">
        <v>310.17</v>
      </c>
      <c r="E80" s="31">
        <v>400</v>
      </c>
      <c r="F80" s="31">
        <v>400</v>
      </c>
      <c r="G80" s="31">
        <v>400</v>
      </c>
      <c r="H80" s="31">
        <v>400</v>
      </c>
      <c r="I80" s="31">
        <v>400</v>
      </c>
      <c r="J80" s="31">
        <v>400</v>
      </c>
      <c r="K80" s="31">
        <v>400</v>
      </c>
      <c r="L80" s="31">
        <v>400</v>
      </c>
      <c r="M80" s="31">
        <v>400</v>
      </c>
      <c r="N80" s="31">
        <f t="shared" ref="N80:N81" si="15">SUM(B80:M80)</f>
        <v>4690.62</v>
      </c>
      <c r="O80" s="11">
        <f t="shared" ref="O80:O83" si="16">N80/$N$13</f>
        <v>8.6087941713363803E-3</v>
      </c>
    </row>
    <row r="81" spans="1:17">
      <c r="A81" s="45" t="s">
        <v>88</v>
      </c>
      <c r="B81" s="39">
        <v>1890.22</v>
      </c>
      <c r="C81" s="39">
        <v>2423.15</v>
      </c>
      <c r="D81" s="39">
        <v>2248.33</v>
      </c>
      <c r="E81" s="39">
        <v>2248.33</v>
      </c>
      <c r="F81" s="39">
        <v>5036.6039999999994</v>
      </c>
      <c r="G81" s="39">
        <v>4176.2039999999997</v>
      </c>
      <c r="H81" s="39">
        <v>4208.6039999999994</v>
      </c>
      <c r="I81" s="39">
        <v>3996.2039999999997</v>
      </c>
      <c r="J81" s="39">
        <v>4328.6039999999994</v>
      </c>
      <c r="K81" s="39">
        <v>3864.2039999999997</v>
      </c>
      <c r="L81" s="39">
        <v>3704.6039999999998</v>
      </c>
      <c r="M81" s="39">
        <v>3720.2039999999997</v>
      </c>
      <c r="N81" s="31">
        <f t="shared" si="15"/>
        <v>41845.261999999988</v>
      </c>
      <c r="O81" s="11">
        <f t="shared" si="16"/>
        <v>7.6799495078186605E-2</v>
      </c>
    </row>
    <row r="82" spans="1:17">
      <c r="A82" s="21" t="s">
        <v>86</v>
      </c>
      <c r="B82" s="31">
        <v>0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/>
      <c r="K82" s="31">
        <v>0</v>
      </c>
      <c r="L82" s="31">
        <v>0</v>
      </c>
      <c r="M82" s="31"/>
      <c r="N82" s="31">
        <f t="shared" ref="N82:N83" si="17">SUM(B82:M82)</f>
        <v>0</v>
      </c>
      <c r="O82" s="11">
        <f t="shared" si="16"/>
        <v>0</v>
      </c>
    </row>
    <row r="83" spans="1:17">
      <c r="A83" s="21" t="s">
        <v>89</v>
      </c>
      <c r="B83" s="31"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f t="shared" si="17"/>
        <v>0</v>
      </c>
      <c r="O83" s="11">
        <f t="shared" si="16"/>
        <v>0</v>
      </c>
    </row>
    <row r="84" spans="1:17">
      <c r="A84" s="49"/>
      <c r="B84" s="50"/>
      <c r="C84" s="50"/>
      <c r="D84" s="50"/>
      <c r="E84" s="51"/>
      <c r="F84" s="52"/>
      <c r="G84" s="53"/>
      <c r="H84" s="53"/>
      <c r="I84" s="53"/>
      <c r="J84" s="53"/>
      <c r="K84" s="53"/>
      <c r="L84" s="53"/>
      <c r="M84" s="53"/>
      <c r="N84" s="53"/>
    </row>
    <row r="85" spans="1:17">
      <c r="A85" s="49"/>
      <c r="B85" s="50">
        <f>B7-B13</f>
        <v>9397.6900000000023</v>
      </c>
      <c r="C85" s="50">
        <f t="shared" ref="C85:M85" si="18">C7-C13</f>
        <v>4966.8499999999985</v>
      </c>
      <c r="D85" s="50">
        <f t="shared" si="18"/>
        <v>6302.6275000000023</v>
      </c>
      <c r="E85" s="50">
        <f t="shared" si="18"/>
        <v>172.53893333332962</v>
      </c>
      <c r="F85" s="50">
        <f t="shared" si="18"/>
        <v>-10616.94506666666</v>
      </c>
      <c r="G85" s="50">
        <f t="shared" si="18"/>
        <v>-6246.5450666666584</v>
      </c>
      <c r="H85" s="50">
        <f t="shared" si="18"/>
        <v>-158.94506666666712</v>
      </c>
      <c r="I85" s="50">
        <f t="shared" si="18"/>
        <v>-466.54506666665839</v>
      </c>
      <c r="J85" s="50">
        <f t="shared" si="18"/>
        <v>-3478.9450666666598</v>
      </c>
      <c r="K85" s="50">
        <f t="shared" si="18"/>
        <v>765.45493333333434</v>
      </c>
      <c r="L85" s="50">
        <f t="shared" si="18"/>
        <v>2345.0549333333329</v>
      </c>
      <c r="M85" s="50">
        <f t="shared" si="18"/>
        <v>1259.4549333333343</v>
      </c>
      <c r="N85" s="55">
        <f>SUM(B85:M85)</f>
        <v>4241.7459000000308</v>
      </c>
      <c r="O85" s="56"/>
      <c r="P85" s="57"/>
    </row>
    <row r="86" spans="1:17">
      <c r="A86" s="49"/>
      <c r="B86" s="50"/>
      <c r="C86" s="50"/>
      <c r="D86" s="50"/>
      <c r="E86" s="51"/>
      <c r="F86" s="52"/>
      <c r="G86" s="53"/>
      <c r="H86" s="53"/>
      <c r="I86" s="53"/>
      <c r="J86" s="53"/>
      <c r="K86" s="53"/>
      <c r="L86" s="53"/>
      <c r="M86" s="53"/>
      <c r="N86" s="53"/>
    </row>
    <row r="87" spans="1:17">
      <c r="A87" s="49"/>
      <c r="B87" s="50">
        <f>+B85</f>
        <v>9397.6900000000023</v>
      </c>
      <c r="C87" s="50">
        <f>+B87+C85</f>
        <v>14364.54</v>
      </c>
      <c r="D87" s="50">
        <f>+C87+D85</f>
        <v>20667.167500000003</v>
      </c>
      <c r="E87" s="50">
        <f t="shared" ref="E87:M87" si="19">+D87+E85</f>
        <v>20839.706433333333</v>
      </c>
      <c r="F87" s="50">
        <f t="shared" si="19"/>
        <v>10222.761366666673</v>
      </c>
      <c r="G87" s="50">
        <f t="shared" si="19"/>
        <v>3976.2163000000146</v>
      </c>
      <c r="H87" s="50">
        <f t="shared" si="19"/>
        <v>3817.2712333333475</v>
      </c>
      <c r="I87" s="50">
        <f t="shared" si="19"/>
        <v>3350.7261666666891</v>
      </c>
      <c r="J87" s="50">
        <f t="shared" si="19"/>
        <v>-128.21889999997074</v>
      </c>
      <c r="K87" s="50">
        <f t="shared" si="19"/>
        <v>637.23603333336359</v>
      </c>
      <c r="L87" s="50">
        <f t="shared" si="19"/>
        <v>2982.2909666666965</v>
      </c>
      <c r="M87" s="50">
        <f t="shared" si="19"/>
        <v>4241.7459000000308</v>
      </c>
      <c r="N87" s="50"/>
      <c r="O87" s="56"/>
    </row>
    <row r="88" spans="1:17">
      <c r="A88" s="49"/>
      <c r="C88" s="50"/>
      <c r="D88" s="50"/>
      <c r="E88" s="51"/>
      <c r="F88" s="52"/>
      <c r="G88" s="53"/>
      <c r="H88" s="53"/>
      <c r="I88" s="53"/>
      <c r="J88" s="53"/>
      <c r="K88" s="53"/>
      <c r="L88" s="53"/>
      <c r="M88" s="53"/>
      <c r="N88" s="53"/>
    </row>
    <row r="89" spans="1:17">
      <c r="A89" s="49"/>
      <c r="B89" s="58"/>
      <c r="C89" s="56"/>
      <c r="D89" s="56"/>
      <c r="E89" s="59"/>
      <c r="F89" s="60"/>
    </row>
    <row r="90" spans="1:17">
      <c r="A90" s="61"/>
      <c r="B90" s="62"/>
      <c r="C90" s="56"/>
      <c r="D90" s="56"/>
      <c r="E90" s="59"/>
      <c r="F90" s="60"/>
    </row>
    <row r="91" spans="1:17">
      <c r="A91" s="61"/>
      <c r="B91" s="1"/>
      <c r="C91" s="56"/>
      <c r="D91" s="56"/>
      <c r="E91" s="59"/>
      <c r="F91" s="60"/>
    </row>
    <row r="92" spans="1:17">
      <c r="A92" s="61"/>
      <c r="B92" s="1"/>
      <c r="C92" s="56"/>
      <c r="D92" s="56"/>
      <c r="E92" s="59"/>
      <c r="F92" s="60"/>
    </row>
    <row r="93" spans="1:17">
      <c r="A93" s="61"/>
      <c r="B93" s="1"/>
      <c r="C93" s="56"/>
      <c r="D93" s="56"/>
      <c r="E93" s="59"/>
      <c r="F93" s="60"/>
    </row>
    <row r="94" spans="1:17">
      <c r="A94" s="61"/>
      <c r="B94" s="1"/>
      <c r="C94" s="56"/>
      <c r="D94" s="56"/>
      <c r="E94" s="59"/>
      <c r="F94" s="60"/>
    </row>
    <row r="95" spans="1:17" s="2" customFormat="1">
      <c r="A95" s="61"/>
      <c r="B95" s="1"/>
      <c r="C95" s="59"/>
      <c r="D95" s="56"/>
      <c r="E95" s="59"/>
      <c r="F95" s="63"/>
      <c r="O95" s="54"/>
      <c r="P95" s="1"/>
      <c r="Q95" s="1"/>
    </row>
    <row r="96" spans="1:17" s="2" customFormat="1">
      <c r="A96" s="61"/>
      <c r="B96" s="1"/>
      <c r="C96" s="59"/>
      <c r="D96" s="59"/>
      <c r="E96" s="56"/>
      <c r="F96" s="64"/>
      <c r="O96" s="54"/>
      <c r="P96" s="1"/>
      <c r="Q96" s="1"/>
    </row>
    <row r="97" spans="1:17" s="2" customFormat="1">
      <c r="A97" s="61"/>
      <c r="B97" s="1"/>
      <c r="C97" s="56"/>
      <c r="D97" s="59"/>
      <c r="E97" s="59"/>
      <c r="F97" s="64"/>
      <c r="O97" s="54"/>
      <c r="P97" s="1"/>
      <c r="Q97" s="1"/>
    </row>
    <row r="98" spans="1:17" s="2" customFormat="1">
      <c r="A98" s="61"/>
      <c r="B98" s="1"/>
      <c r="C98" s="59"/>
      <c r="D98" s="59"/>
      <c r="E98" s="59"/>
      <c r="F98" s="63"/>
      <c r="O98" s="54"/>
      <c r="P98" s="1"/>
      <c r="Q98" s="1"/>
    </row>
    <row r="99" spans="1:17" s="2" customFormat="1">
      <c r="A99" s="61"/>
      <c r="B99" s="1"/>
      <c r="C99" s="56"/>
      <c r="D99" s="59"/>
      <c r="E99" s="59"/>
      <c r="F99" s="63"/>
      <c r="O99" s="54"/>
      <c r="P99" s="1"/>
      <c r="Q99" s="1"/>
    </row>
    <row r="100" spans="1:17" s="2" customFormat="1">
      <c r="A100" s="61"/>
      <c r="B100" s="1"/>
      <c r="C100" s="1"/>
      <c r="D100" s="59"/>
      <c r="E100" s="59"/>
      <c r="F100" s="63"/>
      <c r="O100" s="54"/>
      <c r="P100" s="1"/>
      <c r="Q100" s="1"/>
    </row>
    <row r="101" spans="1:17" s="2" customFormat="1">
      <c r="A101" s="61"/>
      <c r="B101" s="1"/>
      <c r="C101" s="1"/>
      <c r="D101" s="59"/>
      <c r="E101" s="59"/>
      <c r="F101" s="63"/>
      <c r="O101" s="54"/>
      <c r="P101" s="1"/>
      <c r="Q101" s="1"/>
    </row>
    <row r="102" spans="1:17" s="2" customFormat="1">
      <c r="A102" s="65"/>
      <c r="B102" s="66"/>
      <c r="C102" s="59"/>
      <c r="D102" s="59"/>
      <c r="E102" s="59"/>
      <c r="F102" s="63"/>
      <c r="O102" s="54"/>
      <c r="P102" s="1"/>
      <c r="Q102" s="1"/>
    </row>
    <row r="103" spans="1:17" s="2" customFormat="1">
      <c r="A103" s="67"/>
      <c r="B103" s="68"/>
      <c r="C103" s="69"/>
      <c r="D103" s="69"/>
      <c r="E103" s="69"/>
      <c r="F103" s="70"/>
      <c r="O103" s="54"/>
      <c r="P103" s="1"/>
      <c r="Q103" s="1"/>
    </row>
    <row r="104" spans="1:17" s="2" customFormat="1">
      <c r="A104" s="49"/>
      <c r="B104" s="66"/>
      <c r="C104" s="59"/>
      <c r="D104" s="59"/>
      <c r="E104" s="59"/>
      <c r="F104" s="63"/>
      <c r="O104" s="54"/>
      <c r="P104" s="1"/>
      <c r="Q104" s="1"/>
    </row>
    <row r="105" spans="1:17" s="2" customFormat="1">
      <c r="A105" s="67"/>
      <c r="B105" s="68"/>
      <c r="C105" s="69"/>
      <c r="D105" s="69"/>
      <c r="E105" s="69"/>
      <c r="F105" s="70"/>
      <c r="O105" s="54"/>
      <c r="P105" s="1"/>
      <c r="Q105" s="1"/>
    </row>
    <row r="106" spans="1:17" s="2" customFormat="1">
      <c r="A106" s="49"/>
      <c r="B106" s="66"/>
      <c r="C106" s="59"/>
      <c r="D106" s="59"/>
      <c r="E106" s="59"/>
      <c r="F106" s="63"/>
      <c r="O106" s="54"/>
      <c r="P106" s="1"/>
      <c r="Q106" s="1"/>
    </row>
    <row r="107" spans="1:17" s="2" customFormat="1">
      <c r="A107" s="49"/>
      <c r="B107" s="66"/>
      <c r="C107" s="59"/>
      <c r="D107" s="59"/>
      <c r="E107" s="59"/>
      <c r="F107" s="63"/>
      <c r="O107" s="54"/>
      <c r="P107" s="1"/>
      <c r="Q107" s="1"/>
    </row>
    <row r="108" spans="1:17" s="2" customFormat="1">
      <c r="A108" s="49"/>
      <c r="B108" s="66"/>
      <c r="C108" s="56"/>
      <c r="D108" s="56"/>
      <c r="E108" s="56"/>
      <c r="F108" s="64"/>
      <c r="O108" s="54"/>
      <c r="P108" s="1"/>
      <c r="Q108" s="1"/>
    </row>
    <row r="109" spans="1:17" s="2" customFormat="1">
      <c r="A109" s="49"/>
      <c r="B109" s="66"/>
      <c r="C109" s="59"/>
      <c r="D109" s="56"/>
      <c r="E109" s="59"/>
      <c r="F109" s="63"/>
      <c r="O109" s="54"/>
      <c r="P109" s="1"/>
      <c r="Q109" s="1"/>
    </row>
    <row r="110" spans="1:17" s="2" customFormat="1">
      <c r="A110" s="49"/>
      <c r="B110" s="66"/>
      <c r="C110" s="56"/>
      <c r="D110" s="56"/>
      <c r="E110" s="59"/>
      <c r="F110" s="64"/>
      <c r="O110" s="54"/>
      <c r="P110" s="1"/>
      <c r="Q110" s="1"/>
    </row>
    <row r="111" spans="1:17" s="2" customFormat="1">
      <c r="A111" s="49"/>
      <c r="B111" s="66"/>
      <c r="C111" s="56"/>
      <c r="D111" s="56"/>
      <c r="E111" s="59"/>
      <c r="F111" s="63"/>
      <c r="O111" s="54"/>
      <c r="P111" s="1"/>
      <c r="Q111" s="1"/>
    </row>
    <row r="112" spans="1:17" s="2" customFormat="1">
      <c r="A112" s="49"/>
      <c r="B112" s="66"/>
      <c r="C112" s="59"/>
      <c r="D112" s="56"/>
      <c r="E112" s="56"/>
      <c r="F112" s="63"/>
      <c r="O112" s="54"/>
      <c r="P112" s="1"/>
      <c r="Q112" s="1"/>
    </row>
    <row r="113" spans="1:17" s="2" customFormat="1">
      <c r="A113" s="49"/>
      <c r="B113" s="66"/>
      <c r="C113" s="56"/>
      <c r="D113" s="59"/>
      <c r="E113" s="59"/>
      <c r="F113" s="63"/>
      <c r="O113" s="54"/>
      <c r="P113" s="1"/>
      <c r="Q113" s="1"/>
    </row>
    <row r="114" spans="1:17" s="2" customFormat="1">
      <c r="A114" s="49"/>
      <c r="B114" s="66"/>
      <c r="C114" s="59"/>
      <c r="D114" s="59"/>
      <c r="E114" s="59"/>
      <c r="F114" s="63"/>
      <c r="O114" s="54"/>
      <c r="P114" s="1"/>
      <c r="Q114" s="1"/>
    </row>
    <row r="115" spans="1:17" s="2" customFormat="1">
      <c r="A115" s="49"/>
      <c r="B115" s="66"/>
      <c r="C115" s="59"/>
      <c r="D115" s="56"/>
      <c r="E115" s="59"/>
      <c r="F115" s="63"/>
      <c r="O115" s="54"/>
      <c r="P115" s="1"/>
      <c r="Q115" s="1"/>
    </row>
    <row r="116" spans="1:17" s="2" customFormat="1">
      <c r="A116" s="49"/>
      <c r="B116" s="66"/>
      <c r="C116" s="56"/>
      <c r="D116" s="56"/>
      <c r="E116" s="59"/>
      <c r="F116" s="64"/>
      <c r="O116" s="54"/>
      <c r="P116" s="1"/>
      <c r="Q116" s="1"/>
    </row>
    <row r="117" spans="1:17" s="2" customFormat="1">
      <c r="A117" s="49"/>
      <c r="B117" s="66"/>
      <c r="C117" s="59"/>
      <c r="D117" s="59"/>
      <c r="E117" s="59"/>
      <c r="F117" s="64"/>
      <c r="O117" s="54"/>
      <c r="P117" s="1"/>
      <c r="Q117" s="1"/>
    </row>
    <row r="118" spans="1:17" s="2" customFormat="1">
      <c r="A118" s="49"/>
      <c r="B118" s="66"/>
      <c r="C118" s="56"/>
      <c r="D118" s="56"/>
      <c r="E118" s="59"/>
      <c r="F118" s="64"/>
      <c r="O118" s="54"/>
      <c r="P118" s="1"/>
      <c r="Q118" s="1"/>
    </row>
    <row r="119" spans="1:17" s="2" customFormat="1">
      <c r="A119" s="49"/>
      <c r="B119" s="66"/>
      <c r="C119" s="59"/>
      <c r="D119" s="56"/>
      <c r="E119" s="56"/>
      <c r="F119" s="64"/>
      <c r="O119" s="54"/>
      <c r="P119" s="1"/>
      <c r="Q119" s="1"/>
    </row>
    <row r="120" spans="1:17" s="2" customFormat="1">
      <c r="A120" s="49"/>
      <c r="B120" s="66"/>
      <c r="C120" s="59"/>
      <c r="D120" s="59"/>
      <c r="E120" s="59"/>
      <c r="F120" s="63"/>
      <c r="O120" s="54"/>
      <c r="P120" s="1"/>
      <c r="Q120" s="1"/>
    </row>
    <row r="121" spans="1:17" s="2" customFormat="1">
      <c r="A121" s="49"/>
      <c r="B121" s="66"/>
      <c r="C121" s="56"/>
      <c r="D121" s="59"/>
      <c r="E121" s="56"/>
      <c r="F121" s="63"/>
      <c r="O121" s="54"/>
      <c r="P121" s="1"/>
      <c r="Q121" s="1"/>
    </row>
    <row r="122" spans="1:17" s="2" customFormat="1">
      <c r="A122" s="49"/>
      <c r="B122" s="66"/>
      <c r="C122" s="59"/>
      <c r="D122" s="59"/>
      <c r="E122" s="59"/>
      <c r="F122" s="63"/>
      <c r="O122" s="54"/>
      <c r="P122" s="1"/>
      <c r="Q122" s="1"/>
    </row>
    <row r="123" spans="1:17" s="2" customFormat="1">
      <c r="A123" s="49"/>
      <c r="B123" s="66"/>
      <c r="C123" s="56"/>
      <c r="D123" s="56"/>
      <c r="E123" s="59"/>
      <c r="F123" s="64"/>
      <c r="O123" s="54"/>
      <c r="P123" s="1"/>
      <c r="Q123" s="1"/>
    </row>
    <row r="124" spans="1:17" s="2" customFormat="1">
      <c r="A124" s="67"/>
      <c r="B124" s="68"/>
      <c r="C124" s="69"/>
      <c r="D124" s="69"/>
      <c r="E124" s="69"/>
      <c r="F124" s="70"/>
      <c r="O124" s="54"/>
      <c r="P124" s="1"/>
      <c r="Q124" s="1"/>
    </row>
    <row r="125" spans="1:17" s="2" customFormat="1">
      <c r="A125" s="49"/>
      <c r="B125" s="66"/>
      <c r="C125" s="59"/>
      <c r="D125" s="59"/>
      <c r="E125" s="59"/>
      <c r="F125" s="63"/>
      <c r="O125" s="54"/>
      <c r="P125" s="1"/>
      <c r="Q125" s="1"/>
    </row>
    <row r="126" spans="1:17" s="2" customFormat="1">
      <c r="A126" s="49"/>
      <c r="B126" s="66"/>
      <c r="C126" s="59"/>
      <c r="D126" s="59"/>
      <c r="E126" s="59"/>
      <c r="F126" s="63"/>
      <c r="O126" s="54"/>
      <c r="P126" s="1"/>
      <c r="Q126" s="1"/>
    </row>
    <row r="127" spans="1:17" s="2" customFormat="1">
      <c r="A127" s="49"/>
      <c r="B127" s="66"/>
      <c r="C127" s="56"/>
      <c r="D127" s="56"/>
      <c r="E127" s="56"/>
      <c r="F127" s="64"/>
      <c r="O127" s="54"/>
      <c r="P127" s="1"/>
      <c r="Q127" s="1"/>
    </row>
    <row r="128" spans="1:17" s="2" customFormat="1">
      <c r="A128" s="49"/>
      <c r="B128" s="66"/>
      <c r="C128" s="59"/>
      <c r="D128" s="59"/>
      <c r="E128" s="59"/>
      <c r="F128" s="63"/>
      <c r="O128" s="54"/>
      <c r="P128" s="1"/>
      <c r="Q128" s="1"/>
    </row>
    <row r="129" spans="1:17" s="2" customFormat="1">
      <c r="A129" s="49"/>
      <c r="B129" s="66"/>
      <c r="C129" s="59"/>
      <c r="D129" s="59"/>
      <c r="E129" s="59"/>
      <c r="F129" s="63"/>
      <c r="O129" s="54"/>
      <c r="P129" s="1"/>
      <c r="Q129" s="1"/>
    </row>
    <row r="130" spans="1:17" s="2" customFormat="1">
      <c r="A130" s="49"/>
      <c r="B130" s="66"/>
      <c r="C130" s="59"/>
      <c r="D130" s="59"/>
      <c r="E130" s="59"/>
      <c r="F130" s="63"/>
      <c r="O130" s="54"/>
      <c r="P130" s="1"/>
      <c r="Q130" s="1"/>
    </row>
    <row r="131" spans="1:17" s="2" customFormat="1">
      <c r="A131" s="49"/>
      <c r="B131" s="66"/>
      <c r="C131" s="56"/>
      <c r="D131" s="59"/>
      <c r="E131" s="56"/>
      <c r="F131" s="64"/>
      <c r="O131" s="54"/>
      <c r="P131" s="1"/>
      <c r="Q131" s="1"/>
    </row>
    <row r="132" spans="1:17" s="2" customFormat="1">
      <c r="A132" s="49"/>
      <c r="B132" s="66"/>
      <c r="C132" s="59"/>
      <c r="D132" s="56"/>
      <c r="E132" s="59"/>
      <c r="F132" s="64"/>
      <c r="O132" s="54"/>
      <c r="P132" s="1"/>
      <c r="Q132" s="1"/>
    </row>
    <row r="133" spans="1:17" s="2" customFormat="1">
      <c r="A133" s="49"/>
      <c r="B133" s="66"/>
      <c r="C133" s="56"/>
      <c r="D133" s="56"/>
      <c r="E133" s="59"/>
      <c r="F133" s="63"/>
      <c r="O133" s="54"/>
      <c r="P133" s="1"/>
      <c r="Q133" s="1"/>
    </row>
    <row r="134" spans="1:17" s="2" customFormat="1">
      <c r="A134" s="49"/>
      <c r="B134" s="66"/>
      <c r="C134" s="56"/>
      <c r="D134" s="56"/>
      <c r="E134" s="59"/>
      <c r="F134" s="64"/>
      <c r="O134" s="54"/>
      <c r="P134" s="1"/>
      <c r="Q134" s="1"/>
    </row>
    <row r="135" spans="1:17" s="2" customFormat="1">
      <c r="A135" s="49"/>
      <c r="B135" s="66"/>
      <c r="C135" s="59"/>
      <c r="D135" s="59"/>
      <c r="E135" s="59"/>
      <c r="F135" s="64"/>
      <c r="O135" s="54"/>
      <c r="P135" s="1"/>
      <c r="Q135" s="1"/>
    </row>
    <row r="136" spans="1:17" s="2" customFormat="1">
      <c r="A136" s="49"/>
      <c r="B136" s="66"/>
      <c r="C136" s="59"/>
      <c r="D136" s="59"/>
      <c r="E136" s="59"/>
      <c r="F136" s="63"/>
      <c r="O136" s="54"/>
      <c r="P136" s="1"/>
      <c r="Q136" s="1"/>
    </row>
    <row r="137" spans="1:17" s="2" customFormat="1">
      <c r="A137" s="49"/>
      <c r="B137" s="66"/>
      <c r="C137" s="59"/>
      <c r="D137" s="56"/>
      <c r="E137" s="59"/>
      <c r="F137" s="63"/>
      <c r="O137" s="54"/>
      <c r="P137" s="1"/>
      <c r="Q137" s="1"/>
    </row>
    <row r="138" spans="1:17" s="2" customFormat="1">
      <c r="A138" s="49"/>
      <c r="B138" s="66"/>
      <c r="C138" s="59"/>
      <c r="D138" s="56"/>
      <c r="E138" s="56"/>
      <c r="F138" s="64"/>
      <c r="O138" s="54"/>
      <c r="P138" s="1"/>
      <c r="Q138" s="1"/>
    </row>
    <row r="139" spans="1:17" s="2" customFormat="1">
      <c r="A139" s="49"/>
      <c r="B139" s="66"/>
      <c r="C139" s="59"/>
      <c r="D139" s="56"/>
      <c r="E139" s="56"/>
      <c r="F139" s="64"/>
      <c r="O139" s="54"/>
      <c r="P139" s="1"/>
      <c r="Q139" s="1"/>
    </row>
    <row r="140" spans="1:17" s="2" customFormat="1">
      <c r="A140" s="49"/>
      <c r="B140" s="66"/>
      <c r="C140" s="56"/>
      <c r="D140" s="59"/>
      <c r="E140" s="59"/>
      <c r="F140" s="63"/>
      <c r="O140" s="54"/>
      <c r="P140" s="1"/>
      <c r="Q140" s="1"/>
    </row>
    <row r="141" spans="1:17" s="2" customFormat="1">
      <c r="A141" s="49"/>
      <c r="B141" s="66"/>
      <c r="C141" s="56"/>
      <c r="D141" s="56"/>
      <c r="E141" s="56"/>
      <c r="F141" s="64"/>
      <c r="O141" s="54"/>
      <c r="P141" s="1"/>
      <c r="Q141" s="1"/>
    </row>
    <row r="142" spans="1:17" s="2" customFormat="1">
      <c r="A142" s="49"/>
      <c r="B142" s="66"/>
      <c r="C142" s="56"/>
      <c r="D142" s="56"/>
      <c r="E142" s="59"/>
      <c r="F142" s="63"/>
      <c r="O142" s="54"/>
      <c r="P142" s="1"/>
      <c r="Q142" s="1"/>
    </row>
    <row r="143" spans="1:17" s="2" customFormat="1">
      <c r="A143" s="49"/>
      <c r="B143" s="66"/>
      <c r="C143" s="56"/>
      <c r="D143" s="56"/>
      <c r="E143" s="59"/>
      <c r="F143" s="64"/>
      <c r="O143" s="54"/>
      <c r="P143" s="1"/>
      <c r="Q143" s="1"/>
    </row>
    <row r="144" spans="1:17" s="2" customFormat="1">
      <c r="A144" s="49"/>
      <c r="B144" s="66"/>
      <c r="C144" s="59"/>
      <c r="D144" s="56"/>
      <c r="E144" s="59"/>
      <c r="F144" s="63"/>
      <c r="O144" s="54"/>
      <c r="P144" s="1"/>
      <c r="Q144" s="1"/>
    </row>
    <row r="145" spans="1:17" s="2" customFormat="1">
      <c r="A145" s="49"/>
      <c r="B145" s="66"/>
      <c r="C145" s="59"/>
      <c r="D145" s="59"/>
      <c r="E145" s="59"/>
      <c r="F145" s="64"/>
      <c r="O145" s="54"/>
      <c r="P145" s="1"/>
      <c r="Q145" s="1"/>
    </row>
    <row r="146" spans="1:17" s="2" customFormat="1">
      <c r="A146" s="49"/>
      <c r="B146" s="66"/>
      <c r="C146" s="59"/>
      <c r="D146" s="56"/>
      <c r="E146" s="56"/>
      <c r="F146" s="64"/>
      <c r="O146" s="54"/>
      <c r="P146" s="1"/>
      <c r="Q146" s="1"/>
    </row>
    <row r="147" spans="1:17" s="2" customFormat="1">
      <c r="A147" s="49"/>
      <c r="B147" s="66"/>
      <c r="C147" s="59"/>
      <c r="D147" s="56"/>
      <c r="E147" s="59"/>
      <c r="F147" s="63"/>
      <c r="O147" s="54"/>
      <c r="P147" s="1"/>
      <c r="Q147" s="1"/>
    </row>
    <row r="148" spans="1:17" s="2" customFormat="1">
      <c r="A148" s="49"/>
      <c r="B148" s="66"/>
      <c r="C148" s="59"/>
      <c r="D148" s="59"/>
      <c r="E148" s="59"/>
      <c r="F148" s="63"/>
      <c r="O148" s="54"/>
      <c r="P148" s="1"/>
      <c r="Q148" s="1"/>
    </row>
    <row r="149" spans="1:17" s="2" customFormat="1">
      <c r="A149" s="49"/>
      <c r="B149" s="66"/>
      <c r="C149" s="56"/>
      <c r="D149" s="56"/>
      <c r="E149" s="56"/>
      <c r="F149" s="64"/>
      <c r="O149" s="54"/>
      <c r="P149" s="1"/>
      <c r="Q149" s="1"/>
    </row>
    <row r="150" spans="1:17" s="2" customFormat="1">
      <c r="A150" s="49"/>
      <c r="B150" s="66"/>
      <c r="C150" s="56"/>
      <c r="D150" s="56"/>
      <c r="E150" s="56"/>
      <c r="F150" s="64"/>
      <c r="O150" s="54"/>
      <c r="P150" s="1"/>
      <c r="Q150" s="1"/>
    </row>
    <row r="151" spans="1:17" s="2" customFormat="1">
      <c r="A151" s="49"/>
      <c r="B151" s="66"/>
      <c r="C151" s="56"/>
      <c r="D151" s="56"/>
      <c r="E151" s="56"/>
      <c r="F151" s="64"/>
      <c r="O151" s="54"/>
      <c r="P151" s="1"/>
      <c r="Q151" s="1"/>
    </row>
    <row r="152" spans="1:17" s="2" customFormat="1">
      <c r="A152" s="49"/>
      <c r="B152" s="66"/>
      <c r="C152" s="56"/>
      <c r="D152" s="56"/>
      <c r="E152" s="56"/>
      <c r="F152" s="64"/>
      <c r="O152" s="54"/>
      <c r="P152" s="1"/>
      <c r="Q152" s="1"/>
    </row>
    <row r="153" spans="1:17" s="2" customFormat="1">
      <c r="A153" s="49"/>
      <c r="B153" s="66"/>
      <c r="C153" s="56"/>
      <c r="D153" s="56"/>
      <c r="E153" s="56"/>
      <c r="F153" s="64"/>
      <c r="O153" s="54"/>
      <c r="P153" s="1"/>
      <c r="Q153" s="1"/>
    </row>
    <row r="154" spans="1:17" s="2" customFormat="1">
      <c r="A154" s="49"/>
      <c r="B154" s="66"/>
      <c r="C154" s="56"/>
      <c r="D154" s="56"/>
      <c r="E154" s="59"/>
      <c r="F154" s="63"/>
      <c r="O154" s="54"/>
      <c r="P154" s="1"/>
      <c r="Q154" s="1"/>
    </row>
    <row r="155" spans="1:17" s="2" customFormat="1">
      <c r="A155" s="67"/>
      <c r="B155" s="68"/>
      <c r="C155" s="69"/>
      <c r="D155" s="69"/>
      <c r="E155" s="69"/>
      <c r="F155" s="70"/>
      <c r="O155" s="54"/>
      <c r="P155" s="1"/>
      <c r="Q155" s="1"/>
    </row>
    <row r="156" spans="1:17" s="2" customFormat="1">
      <c r="A156" s="49"/>
      <c r="B156" s="66"/>
      <c r="C156" s="59"/>
      <c r="D156" s="59"/>
      <c r="E156" s="59"/>
      <c r="F156" s="63"/>
      <c r="O156" s="54"/>
      <c r="P156" s="1"/>
      <c r="Q156" s="1"/>
    </row>
    <row r="157" spans="1:17" s="2" customFormat="1">
      <c r="A157" s="49"/>
      <c r="B157" s="66"/>
      <c r="C157" s="59"/>
      <c r="D157" s="56"/>
      <c r="E157" s="59"/>
      <c r="F157" s="63"/>
      <c r="O157" s="54"/>
      <c r="P157" s="1"/>
      <c r="Q157" s="1"/>
    </row>
    <row r="158" spans="1:17" s="2" customFormat="1">
      <c r="A158" s="49"/>
      <c r="B158" s="68"/>
      <c r="C158" s="69"/>
      <c r="D158" s="69"/>
      <c r="E158" s="69"/>
      <c r="F158" s="70"/>
      <c r="O158" s="54"/>
      <c r="P158" s="1"/>
      <c r="Q158" s="1"/>
    </row>
    <row r="159" spans="1:17" s="2" customFormat="1">
      <c r="A159" s="49"/>
      <c r="B159" s="66"/>
      <c r="C159" s="59"/>
      <c r="D159" s="59"/>
      <c r="E159" s="59"/>
      <c r="F159" s="63"/>
      <c r="O159" s="54"/>
      <c r="P159" s="1"/>
      <c r="Q159" s="1"/>
    </row>
    <row r="160" spans="1:17" s="2" customFormat="1">
      <c r="A160" s="49"/>
      <c r="B160" s="68"/>
      <c r="C160" s="69"/>
      <c r="D160" s="69"/>
      <c r="E160" s="69"/>
      <c r="F160" s="70"/>
      <c r="O160" s="54"/>
      <c r="P160" s="1"/>
      <c r="Q160" s="1"/>
    </row>
    <row r="161" spans="1:17" s="2" customFormat="1">
      <c r="A161" s="49"/>
      <c r="B161" s="66"/>
      <c r="C161" s="59"/>
      <c r="D161" s="59"/>
      <c r="E161" s="59"/>
      <c r="F161" s="63"/>
      <c r="O161" s="54"/>
      <c r="P161" s="1"/>
      <c r="Q161" s="1"/>
    </row>
    <row r="162" spans="1:17" s="2" customFormat="1">
      <c r="A162" s="49"/>
      <c r="B162" s="66"/>
      <c r="C162" s="59"/>
      <c r="D162" s="56"/>
      <c r="E162" s="59"/>
      <c r="F162" s="63"/>
      <c r="O162" s="54"/>
      <c r="P162" s="1"/>
      <c r="Q162" s="1"/>
    </row>
    <row r="163" spans="1:17" s="2" customFormat="1">
      <c r="A163" s="49"/>
      <c r="B163" s="66"/>
      <c r="C163" s="59"/>
      <c r="D163" s="59"/>
      <c r="E163" s="59"/>
      <c r="F163" s="63"/>
      <c r="O163" s="54"/>
      <c r="P163" s="1"/>
      <c r="Q163" s="1"/>
    </row>
    <row r="164" spans="1:17" s="2" customFormat="1">
      <c r="A164" s="49"/>
      <c r="B164" s="66"/>
      <c r="C164" s="56"/>
      <c r="D164" s="56"/>
      <c r="E164" s="59"/>
      <c r="F164" s="64"/>
      <c r="O164" s="54"/>
      <c r="P164" s="1"/>
      <c r="Q164" s="1"/>
    </row>
    <row r="165" spans="1:17" s="2" customFormat="1">
      <c r="A165" s="49"/>
      <c r="B165" s="66"/>
      <c r="C165" s="56"/>
      <c r="D165" s="56"/>
      <c r="E165" s="59"/>
      <c r="F165" s="64"/>
      <c r="O165" s="54"/>
      <c r="P165" s="1"/>
      <c r="Q165" s="1"/>
    </row>
    <row r="166" spans="1:17" s="2" customFormat="1">
      <c r="A166" s="67"/>
      <c r="B166" s="68"/>
      <c r="C166" s="68"/>
      <c r="D166" s="68"/>
      <c r="E166" s="68"/>
      <c r="F166" s="68"/>
      <c r="O166" s="54"/>
      <c r="P166" s="1"/>
      <c r="Q166" s="1"/>
    </row>
    <row r="167" spans="1:17" s="2" customFormat="1">
      <c r="A167" s="49"/>
      <c r="B167" s="71"/>
      <c r="C167" s="72"/>
      <c r="D167" s="72"/>
      <c r="E167" s="72"/>
      <c r="F167" s="72"/>
      <c r="O167" s="54"/>
      <c r="P167" s="1"/>
      <c r="Q167" s="1"/>
    </row>
    <row r="168" spans="1:17" s="2" customFormat="1">
      <c r="A168" s="67"/>
      <c r="B168" s="68"/>
      <c r="C168" s="69"/>
      <c r="D168" s="69"/>
      <c r="E168" s="69"/>
      <c r="F168" s="70"/>
      <c r="O168" s="54"/>
      <c r="P168" s="1"/>
      <c r="Q168" s="1"/>
    </row>
    <row r="169" spans="1:17" s="2" customFormat="1">
      <c r="A169" s="49"/>
      <c r="B169" s="73"/>
      <c r="C169" s="69"/>
      <c r="D169" s="69"/>
      <c r="E169" s="69"/>
      <c r="F169" s="70"/>
      <c r="O169" s="54"/>
      <c r="P169" s="1"/>
      <c r="Q169" s="1"/>
    </row>
    <row r="170" spans="1:17" s="2" customFormat="1">
      <c r="A170" s="49"/>
      <c r="B170" s="68"/>
      <c r="C170" s="68"/>
      <c r="D170" s="68"/>
      <c r="E170" s="68"/>
      <c r="F170" s="68"/>
      <c r="O170" s="54"/>
      <c r="P170" s="1"/>
      <c r="Q170" s="1"/>
    </row>
    <row r="171" spans="1:17" s="2" customFormat="1">
      <c r="A171" s="67"/>
      <c r="B171" s="68"/>
      <c r="C171" s="68"/>
      <c r="D171" s="68"/>
      <c r="E171" s="68"/>
      <c r="F171" s="68"/>
      <c r="O171" s="54"/>
      <c r="P171" s="1"/>
      <c r="Q171" s="1"/>
    </row>
    <row r="172" spans="1:17" s="2" customFormat="1">
      <c r="A172" s="67"/>
      <c r="B172" s="68"/>
      <c r="C172" s="68"/>
      <c r="D172" s="68"/>
      <c r="E172" s="68"/>
      <c r="F172" s="68"/>
      <c r="O172" s="54"/>
      <c r="P172" s="1"/>
      <c r="Q172" s="1"/>
    </row>
    <row r="173" spans="1:17" s="2" customFormat="1">
      <c r="A173" s="67"/>
      <c r="B173" s="68"/>
      <c r="C173" s="68"/>
      <c r="D173" s="68"/>
      <c r="E173" s="68"/>
      <c r="F173" s="68"/>
      <c r="O173" s="54"/>
      <c r="P173" s="1"/>
      <c r="Q173" s="1"/>
    </row>
    <row r="174" spans="1:17" s="2" customFormat="1">
      <c r="A174" s="67"/>
      <c r="B174" s="68"/>
      <c r="C174" s="69"/>
      <c r="D174" s="69"/>
      <c r="E174" s="69"/>
      <c r="F174" s="68"/>
      <c r="O174" s="54"/>
      <c r="P174" s="1"/>
      <c r="Q174" s="1"/>
    </row>
    <row r="175" spans="1:17" s="2" customFormat="1">
      <c r="A175" s="67"/>
      <c r="B175" s="68"/>
      <c r="C175" s="69"/>
      <c r="D175" s="69"/>
      <c r="E175" s="69"/>
      <c r="F175" s="68"/>
      <c r="O175" s="54"/>
      <c r="P175" s="1"/>
      <c r="Q175" s="1"/>
    </row>
    <row r="176" spans="1:17" s="2" customFormat="1">
      <c r="A176" s="67"/>
      <c r="B176" s="68"/>
      <c r="C176" s="69"/>
      <c r="D176" s="69"/>
      <c r="E176" s="69"/>
      <c r="F176" s="68"/>
      <c r="O176" s="54"/>
      <c r="P176" s="1"/>
      <c r="Q176" s="1"/>
    </row>
    <row r="177" spans="1:17" s="2" customFormat="1">
      <c r="A177" s="67"/>
      <c r="B177" s="68"/>
      <c r="C177" s="69"/>
      <c r="D177" s="69"/>
      <c r="E177" s="69"/>
      <c r="F177" s="68"/>
      <c r="O177" s="54"/>
      <c r="P177" s="1"/>
      <c r="Q177" s="1"/>
    </row>
    <row r="178" spans="1:17" s="2" customFormat="1">
      <c r="A178" s="67"/>
      <c r="B178" s="68"/>
      <c r="C178" s="68"/>
      <c r="D178" s="68"/>
      <c r="E178" s="68"/>
      <c r="F178" s="68"/>
      <c r="O178" s="54"/>
      <c r="P178" s="1"/>
      <c r="Q178" s="1"/>
    </row>
    <row r="179" spans="1:17" s="2" customFormat="1">
      <c r="A179" s="67"/>
      <c r="B179" s="68"/>
      <c r="C179" s="68"/>
      <c r="D179" s="68"/>
      <c r="E179" s="68"/>
      <c r="F179" s="68"/>
      <c r="O179" s="54"/>
      <c r="P179" s="1"/>
      <c r="Q179" s="1"/>
    </row>
    <row r="180" spans="1:17" s="2" customFormat="1">
      <c r="A180" s="67"/>
      <c r="B180" s="68"/>
      <c r="C180" s="68"/>
      <c r="D180" s="68"/>
      <c r="E180" s="68"/>
      <c r="F180" s="68"/>
      <c r="O180" s="54"/>
      <c r="P180" s="1"/>
      <c r="Q180" s="1"/>
    </row>
    <row r="181" spans="1:17" s="2" customFormat="1">
      <c r="A181" s="67"/>
      <c r="B181" s="68"/>
      <c r="C181" s="68"/>
      <c r="D181" s="68"/>
      <c r="E181" s="68"/>
      <c r="F181" s="68"/>
      <c r="O181" s="54"/>
      <c r="P181" s="1"/>
      <c r="Q181" s="1"/>
    </row>
    <row r="182" spans="1:17" s="2" customFormat="1">
      <c r="A182" s="67"/>
      <c r="B182" s="68"/>
      <c r="C182" s="68"/>
      <c r="D182" s="68"/>
      <c r="E182" s="68"/>
      <c r="F182" s="68"/>
      <c r="O182" s="54"/>
      <c r="P182" s="1"/>
      <c r="Q182" s="1"/>
    </row>
  </sheetData>
  <autoFilter ref="A2:O7" xr:uid="{78F4EF3B-0C17-418D-B635-5026BCEF2922}"/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43" fitToWidth="2" fitToHeight="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63A2-7B2D-4795-AF86-59C4333D01AD}">
  <dimension ref="B1:C8"/>
  <sheetViews>
    <sheetView tabSelected="1" zoomScale="145" zoomScaleNormal="145" workbookViewId="0">
      <selection activeCell="B8" sqref="B8"/>
    </sheetView>
  </sheetViews>
  <sheetFormatPr baseColWidth="10" defaultRowHeight="15"/>
  <cols>
    <col min="2" max="2" width="80.5703125" customWidth="1"/>
    <col min="3" max="3" width="11.42578125" style="75"/>
  </cols>
  <sheetData>
    <row r="1" spans="2:3">
      <c r="B1" s="74" t="s">
        <v>90</v>
      </c>
    </row>
    <row r="3" spans="2:3">
      <c r="B3" t="s">
        <v>92</v>
      </c>
      <c r="C3" s="75">
        <v>4000</v>
      </c>
    </row>
    <row r="4" spans="2:3">
      <c r="B4" t="s">
        <v>93</v>
      </c>
      <c r="C4" s="75">
        <v>12000</v>
      </c>
    </row>
    <row r="5" spans="2:3">
      <c r="B5" t="s">
        <v>91</v>
      </c>
      <c r="C5" s="75">
        <f>90*30*2</f>
        <v>5400</v>
      </c>
    </row>
    <row r="6" spans="2:3">
      <c r="B6" t="s">
        <v>95</v>
      </c>
      <c r="C6" s="75">
        <v>10000</v>
      </c>
    </row>
    <row r="7" spans="2:3">
      <c r="B7" s="74" t="s">
        <v>94</v>
      </c>
      <c r="C7" s="76">
        <f>SUM(C3:C6)</f>
        <v>31400</v>
      </c>
    </row>
    <row r="8" spans="2:3" ht="30">
      <c r="B8" s="77" t="s">
        <v>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2022_</vt:lpstr>
      <vt:lpstr>Proyecto</vt:lpstr>
      <vt:lpstr>'PRESUPUESTO 2022_'!Títulos_a_imprimir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Villalta</dc:creator>
  <cp:lastModifiedBy>Diana Villalta</cp:lastModifiedBy>
  <dcterms:created xsi:type="dcterms:W3CDTF">2022-04-27T13:20:56Z</dcterms:created>
  <dcterms:modified xsi:type="dcterms:W3CDTF">2022-07-17T22:40:31Z</dcterms:modified>
</cp:coreProperties>
</file>